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macy0003\Desktop\"/>
    </mc:Choice>
  </mc:AlternateContent>
  <bookViews>
    <workbookView xWindow="0" yWindow="0" windowWidth="28800" windowHeight="12435" tabRatio="812"/>
  </bookViews>
  <sheets>
    <sheet name="FTE Budget" sheetId="18" r:id="rId1"/>
    <sheet name="Travel" sheetId="28" r:id="rId2"/>
    <sheet name="IDC Calc" sheetId="27" r:id="rId3"/>
    <sheet name="FACE" sheetId="1" r:id="rId4"/>
    <sheet name="Yr1" sheetId="2" r:id="rId5"/>
    <sheet name="Yr1 Cont." sheetId="19" r:id="rId6"/>
    <sheet name="Yr2" sheetId="13" r:id="rId7"/>
    <sheet name="Yr2 Cont." sheetId="20" r:id="rId8"/>
    <sheet name="Yr3" sheetId="14" r:id="rId9"/>
    <sheet name="Yr3 Cont." sheetId="21" r:id="rId10"/>
    <sheet name="Yr4" sheetId="15" r:id="rId11"/>
    <sheet name="Yr4 Cont." sheetId="22" r:id="rId12"/>
    <sheet name="Yr5" sheetId="16" r:id="rId13"/>
    <sheet name="Yr5 Cont." sheetId="23" r:id="rId14"/>
    <sheet name="ENTRBUD" sheetId="3" r:id="rId15"/>
    <sheet name="SubA Yr1" sheetId="9" state="hidden" r:id="rId16"/>
    <sheet name="SubA 5Yr" sheetId="10" state="hidden" r:id="rId17"/>
    <sheet name="SubB Yr1" sheetId="11" state="hidden" r:id="rId18"/>
    <sheet name="SubB 5Yr" sheetId="12" state="hidden" r:id="rId19"/>
    <sheet name="CHKLST" sheetId="8" r:id="rId20"/>
    <sheet name="EPM Main Load" sheetId="24" state="hidden" r:id="rId21"/>
    <sheet name="hList" sheetId="26" state="hidden" r:id="rId22"/>
  </sheets>
  <definedNames>
    <definedName name="_Regression_Int" localSheetId="3" hidden="1">1</definedName>
    <definedName name="base" localSheetId="15">'SubA Yr1'!#REF!</definedName>
    <definedName name="base" localSheetId="17">'SubB Yr1'!#REF!</definedName>
    <definedName name="base" localSheetId="4">'Yr1'!#REF!</definedName>
    <definedName name="base" localSheetId="6">'Yr2'!#REF!</definedName>
    <definedName name="base" localSheetId="8">'Yr3'!#REF!</definedName>
    <definedName name="base" localSheetId="10">'Yr4'!#REF!</definedName>
    <definedName name="base" localSheetId="12">'Yr5'!#REF!</definedName>
    <definedName name="col" localSheetId="15">'SubA Yr1'!#REF!</definedName>
    <definedName name="col" localSheetId="17">'SubB Yr1'!#REF!</definedName>
    <definedName name="col" localSheetId="4">'Yr1'!#REF!</definedName>
    <definedName name="col" localSheetId="6">'Yr2'!#REF!</definedName>
    <definedName name="col" localSheetId="8">'Yr3'!#REF!</definedName>
    <definedName name="col" localSheetId="10">'Yr4'!#REF!</definedName>
    <definedName name="col" localSheetId="12">'Yr5'!#REF!</definedName>
    <definedName name="CombDirectTotal">ENTRBUD!$G$20</definedName>
    <definedName name="CombIndirect" localSheetId="19">CHKLST!#REF!</definedName>
    <definedName name="CombIndirect">#REF!</definedName>
    <definedName name="DCRI_Employee">hList!$H$4:$H$5</definedName>
    <definedName name="DCRI_RES">hList!$B$4:$B$141</definedName>
    <definedName name="effort" localSheetId="15">'SubA Yr1'!$F$8</definedName>
    <definedName name="effort" localSheetId="17">'SubB Yr1'!$F$8</definedName>
    <definedName name="effort" localSheetId="4">'Yr1'!$F$8</definedName>
    <definedName name="effort" localSheetId="6">'Yr2'!$F$8</definedName>
    <definedName name="effort" localSheetId="8">'Yr3'!$F$8</definedName>
    <definedName name="effort" localSheetId="10">'Yr4'!$F$8</definedName>
    <definedName name="effort" localSheetId="12">'Yr5'!$F$8</definedName>
    <definedName name="FirstAltTotal" localSheetId="19">#REF!</definedName>
    <definedName name="FirstAltTotal" localSheetId="6">'Yr2'!$J$30</definedName>
    <definedName name="FirstAltTotal" localSheetId="8">'Yr3'!$J$30</definedName>
    <definedName name="FirstAltTotal" localSheetId="10">'Yr4'!$J$30</definedName>
    <definedName name="FirstAltTotal" localSheetId="12">'Yr5'!$J$30</definedName>
    <definedName name="FirstAltTotal">'Yr1'!$J$34</definedName>
    <definedName name="FirstConsultTotal" localSheetId="19">#REF!</definedName>
    <definedName name="FirstConsultTotal" localSheetId="6">'Yr2'!$J$17</definedName>
    <definedName name="FirstConsultTotal" localSheetId="8">'Yr3'!$J$17</definedName>
    <definedName name="FirstConsultTotal" localSheetId="10">'Yr4'!$J$17</definedName>
    <definedName name="FirstConsultTotal" localSheetId="12">'Yr5'!$J$17</definedName>
    <definedName name="FirstConsultTotal">'Yr1'!$J$19</definedName>
    <definedName name="FirstEquipTotal" localSheetId="19">#REF!</definedName>
    <definedName name="FirstEquipTotal" localSheetId="6">'Yr2'!$J$20</definedName>
    <definedName name="FirstEquipTotal" localSheetId="8">'Yr3'!$J$20</definedName>
    <definedName name="FirstEquipTotal" localSheetId="10">'Yr4'!$J$20</definedName>
    <definedName name="FirstEquipTotal" localSheetId="12">'Yr5'!$J$20</definedName>
    <definedName name="FirstEquipTotal">'Yr1'!$J$22</definedName>
    <definedName name="FirstIndirect" localSheetId="19">CHKLST!$O$36</definedName>
    <definedName name="FirstIndirect">#REF!</definedName>
    <definedName name="FirstInptTotal" localSheetId="19">#REF!</definedName>
    <definedName name="FirstInptTotal" localSheetId="6">'Yr2'!$J$27</definedName>
    <definedName name="FirstInptTotal" localSheetId="8">'Yr3'!$J$27</definedName>
    <definedName name="FirstInptTotal" localSheetId="10">'Yr4'!$J$27</definedName>
    <definedName name="FirstInptTotal" localSheetId="12">'Yr5'!$J$27</definedName>
    <definedName name="FirstInptTotal">'Yr1'!$J$31</definedName>
    <definedName name="FirstOtrTotal" localSheetId="19">#REF!</definedName>
    <definedName name="FirstOtrTotal" localSheetId="6">'Yr2'!$J$35</definedName>
    <definedName name="FirstOtrTotal" localSheetId="8">'Yr3'!$J$35</definedName>
    <definedName name="FirstOtrTotal" localSheetId="10">'Yr4'!$J$35</definedName>
    <definedName name="FirstOtrTotal" localSheetId="12">'Yr5'!$J$35</definedName>
    <definedName name="FirstOtrTotal">'Yr1'!$J$40</definedName>
    <definedName name="FirstOutptTotal" localSheetId="19">#REF!</definedName>
    <definedName name="FirstOutptTotal" localSheetId="6">'Yr2'!$J$28</definedName>
    <definedName name="FirstOutptTotal" localSheetId="8">'Yr3'!$J$28</definedName>
    <definedName name="FirstOutptTotal" localSheetId="10">'Yr4'!$J$28</definedName>
    <definedName name="FirstOutptTotal" localSheetId="12">'Yr5'!$J$28</definedName>
    <definedName name="FirstOutptTotal">'Yr1'!$J$32</definedName>
    <definedName name="FirstPersonTotal" localSheetId="19">#REF!</definedName>
    <definedName name="FirstPersonTotal" localSheetId="6">'Yr2'!$H$15</definedName>
    <definedName name="FirstPersonTotal" localSheetId="8">'Yr3'!$H$15</definedName>
    <definedName name="FirstPersonTotal" localSheetId="10">'Yr4'!$H$15</definedName>
    <definedName name="FirstPersonTotal" localSheetId="12">'Yr5'!$H$15</definedName>
    <definedName name="FirstPersonTotal">'Yr1'!$H$16</definedName>
    <definedName name="FirstSubcDirect" localSheetId="19">#REF!</definedName>
    <definedName name="FirstSubcDirect" localSheetId="6">'Yr2'!#REF!</definedName>
    <definedName name="FirstSubcDirect" localSheetId="8">'Yr3'!#REF!</definedName>
    <definedName name="FirstSubcDirect" localSheetId="10">'Yr4'!#REF!</definedName>
    <definedName name="FirstSubcDirect" localSheetId="12">'Yr5'!#REF!</definedName>
    <definedName name="FirstSubcDirect">'Yr1'!#REF!</definedName>
    <definedName name="FirstSubcIDC" localSheetId="19">#REF!</definedName>
    <definedName name="FirstSubcIDC" localSheetId="6">'Yr2'!$J$38</definedName>
    <definedName name="FirstSubcIDC" localSheetId="8">'Yr3'!$J$38</definedName>
    <definedName name="FirstSubcIDC" localSheetId="10">'Yr4'!$J$38</definedName>
    <definedName name="FirstSubcIDC" localSheetId="12">'Yr5'!$J$38</definedName>
    <definedName name="FirstSubcIDC">'Yr1'!$J$43</definedName>
    <definedName name="FirstSubtotal" localSheetId="19">#REF!</definedName>
    <definedName name="FirstSubtotal" localSheetId="6">'Yr2'!$J$37</definedName>
    <definedName name="FirstSubtotal" localSheetId="8">'Yr3'!$J$37</definedName>
    <definedName name="FirstSubtotal" localSheetId="10">'Yr4'!$J$37</definedName>
    <definedName name="FirstSubtotal" localSheetId="12">'Yr5'!$J$37</definedName>
    <definedName name="FirstSubtotal">'Yr1'!$J$42</definedName>
    <definedName name="FirstSupplTotal" localSheetId="19">#REF!</definedName>
    <definedName name="FirstSupplTotal" localSheetId="6">'Yr2'!$J$24</definedName>
    <definedName name="FirstSupplTotal" localSheetId="8">'Yr3'!$J$24</definedName>
    <definedName name="FirstSupplTotal" localSheetId="10">'Yr4'!$J$24</definedName>
    <definedName name="FirstSupplTotal" localSheetId="12">'Yr5'!$J$24</definedName>
    <definedName name="FirstSupplTotal">'Yr1'!$J$26</definedName>
    <definedName name="FirstTotalDirect" localSheetId="19">#REF!</definedName>
    <definedName name="FirstTotalDirect" localSheetId="6">'Yr2'!$J$39</definedName>
    <definedName name="FirstTotalDirect" localSheetId="8">'Yr3'!$J$39</definedName>
    <definedName name="FirstTotalDirect" localSheetId="10">'Yr4'!$J$39</definedName>
    <definedName name="FirstTotalDirect" localSheetId="12">'Yr5'!$J$39</definedName>
    <definedName name="FirstTotalDirect">'Yr1'!$J$44</definedName>
    <definedName name="FirstTravTotal" localSheetId="19">#REF!</definedName>
    <definedName name="FirstTravTotal" localSheetId="6">'Yr2'!$J$26</definedName>
    <definedName name="FirstTravTotal" localSheetId="8">'Yr3'!$J$26</definedName>
    <definedName name="FirstTravTotal" localSheetId="10">'Yr4'!$J$26</definedName>
    <definedName name="FirstTravTotal" localSheetId="12">'Yr5'!$J$26</definedName>
    <definedName name="FirstTravTotal">'Yr1'!$J$30</definedName>
    <definedName name="fy" localSheetId="15">'SubA Yr1'!#REF!</definedName>
    <definedName name="fy" localSheetId="17">'SubB Yr1'!#REF!</definedName>
    <definedName name="fy" localSheetId="4">'Yr1'!#REF!</definedName>
    <definedName name="fy" localSheetId="6">'Yr2'!#REF!</definedName>
    <definedName name="fy" localSheetId="8">'Yr3'!#REF!</definedName>
    <definedName name="fy" localSheetId="10">'Yr4'!#REF!</definedName>
    <definedName name="fy" localSheetId="12">'Yr5'!#REF!</definedName>
    <definedName name="mnths" localSheetId="15">'SubA Yr1'!$D$8</definedName>
    <definedName name="mnths" localSheetId="17">'SubB Yr1'!$D$8</definedName>
    <definedName name="mnths" localSheetId="4">'Yr1'!$D$8</definedName>
    <definedName name="mnths" localSheetId="6">'Yr2'!$D$8</definedName>
    <definedName name="mnths" localSheetId="8">'Yr3'!$D$8</definedName>
    <definedName name="mnths" localSheetId="10">'Yr4'!$D$8</definedName>
    <definedName name="mnths" localSheetId="12">'Yr5'!$D$8</definedName>
    <definedName name="_xlnm.Print_Area" localSheetId="19">CHKLST!$A$1:$O$55</definedName>
    <definedName name="_xlnm.Print_Area" localSheetId="14">ENTRBUD!$A$1:$G$39</definedName>
    <definedName name="_xlnm.Print_Area" localSheetId="3">FACE!$A$1:$O$53</definedName>
    <definedName name="_xlnm.Print_Area" localSheetId="16">'SubA 5Yr'!$A$1:$G$38</definedName>
    <definedName name="_xlnm.Print_Area" localSheetId="15">'SubA Yr1'!$A$1:$J$40</definedName>
    <definedName name="_xlnm.Print_Area" localSheetId="18">'SubB 5Yr'!$A$1:$G$38</definedName>
    <definedName name="_xlnm.Print_Area" localSheetId="17">'SubB Yr1'!$A$1:$J$40</definedName>
    <definedName name="_xlnm.Print_Area" localSheetId="4">'Yr1'!$A$1:$J$46</definedName>
    <definedName name="_xlnm.Print_Area" localSheetId="5">'Yr1 Cont.'!$A$1:$J$51</definedName>
    <definedName name="_xlnm.Print_Area" localSheetId="6">'Yr2'!$A$1:$J$46</definedName>
    <definedName name="_xlnm.Print_Area" localSheetId="7">'Yr2 Cont.'!$A$1:$J$52</definedName>
    <definedName name="_xlnm.Print_Area" localSheetId="8">'Yr3'!$A$1:$J$46</definedName>
    <definedName name="_xlnm.Print_Area" localSheetId="9">'Yr3 Cont.'!$A$1:$J$52</definedName>
    <definedName name="_xlnm.Print_Area" localSheetId="10">'Yr4'!$A$1:$J$46</definedName>
    <definedName name="_xlnm.Print_Area" localSheetId="11">'Yr4 Cont.'!$A$1:$J$52</definedName>
    <definedName name="_xlnm.Print_Area" localSheetId="12">'Yr5'!$A$1:$J$46</definedName>
    <definedName name="_xlnm.Print_Area" localSheetId="13">'Yr5 Cont.'!$A$1:$J$52</definedName>
    <definedName name="Print_Area_MI">FACE!$A$1:$P$79</definedName>
    <definedName name="Print_Titles_MI">FACE!#REF!</definedName>
    <definedName name="sdate" localSheetId="15">'SubA Yr1'!$H$3</definedName>
    <definedName name="sdate" localSheetId="17">'SubB Yr1'!$H$3</definedName>
    <definedName name="sdate" localSheetId="4">'Yr1'!$H$3</definedName>
    <definedName name="sdate" localSheetId="6">'Yr2'!$H$3</definedName>
    <definedName name="sdate" localSheetId="8">'Yr3'!$H$3</definedName>
    <definedName name="sdate" localSheetId="10">'Yr4'!$H$3</definedName>
    <definedName name="sdate" localSheetId="12">'Yr5'!$H$3</definedName>
  </definedNames>
  <calcPr calcId="152511"/>
</workbook>
</file>

<file path=xl/calcChain.xml><?xml version="1.0" encoding="utf-8"?>
<calcChain xmlns="http://schemas.openxmlformats.org/spreadsheetml/2006/main">
  <c r="D3" i="24" l="1"/>
  <c r="D2" i="24"/>
  <c r="AV20" i="18"/>
  <c r="AV21" i="18"/>
  <c r="AV22" i="18"/>
  <c r="AV23" i="18"/>
  <c r="AV24" i="18"/>
  <c r="AV25" i="18"/>
  <c r="AV26" i="18"/>
  <c r="AV27" i="18"/>
  <c r="AV28" i="18"/>
  <c r="AV29" i="18"/>
  <c r="AV30" i="18"/>
  <c r="AV31" i="18"/>
  <c r="AV32" i="18"/>
  <c r="AV33" i="18"/>
  <c r="AV34" i="18"/>
  <c r="AV35" i="18"/>
  <c r="AV36" i="18"/>
  <c r="AV19" i="18"/>
  <c r="B1337" i="24" l="1"/>
  <c r="D1337" i="24"/>
  <c r="C1337" i="24"/>
  <c r="D1336" i="24"/>
  <c r="C1336" i="24"/>
  <c r="D1335" i="24"/>
  <c r="C1335" i="24"/>
  <c r="D1334" i="24"/>
  <c r="C1334" i="24"/>
  <c r="D1333" i="24"/>
  <c r="C1333" i="24"/>
  <c r="D1327" i="24"/>
  <c r="C1327" i="24"/>
  <c r="D1326" i="24"/>
  <c r="C1326" i="24"/>
  <c r="D1325" i="24"/>
  <c r="C1325" i="24"/>
  <c r="D1324" i="24"/>
  <c r="C1324" i="24"/>
  <c r="D1323" i="24"/>
  <c r="C1323" i="24"/>
  <c r="D1317" i="24"/>
  <c r="C1317" i="24"/>
  <c r="D1316" i="24"/>
  <c r="C1316" i="24"/>
  <c r="D1315" i="24"/>
  <c r="C1315" i="24"/>
  <c r="D1314" i="24"/>
  <c r="C1314" i="24"/>
  <c r="D1313" i="24"/>
  <c r="C1313" i="24"/>
  <c r="D1307" i="24"/>
  <c r="C1307" i="24"/>
  <c r="D1306" i="24"/>
  <c r="C1306" i="24"/>
  <c r="D1305" i="24"/>
  <c r="C1305" i="24"/>
  <c r="D1304" i="24"/>
  <c r="C1304" i="24"/>
  <c r="D1303" i="24"/>
  <c r="C1303" i="24"/>
  <c r="D1297" i="24"/>
  <c r="C1297" i="24"/>
  <c r="D1296" i="24"/>
  <c r="C1296" i="24"/>
  <c r="D1295" i="24"/>
  <c r="C1295" i="24"/>
  <c r="D1294" i="24"/>
  <c r="C1294" i="24"/>
  <c r="D1293" i="24"/>
  <c r="C1293" i="24"/>
  <c r="D1287" i="24"/>
  <c r="C1287" i="24"/>
  <c r="D1286" i="24"/>
  <c r="C1286" i="24"/>
  <c r="D1285" i="24"/>
  <c r="C1285" i="24"/>
  <c r="D1284" i="24"/>
  <c r="C1284" i="24"/>
  <c r="D1283" i="24"/>
  <c r="C1283" i="24"/>
  <c r="D1277" i="24"/>
  <c r="C1277" i="24"/>
  <c r="D1276" i="24"/>
  <c r="C1276" i="24"/>
  <c r="D1275" i="24"/>
  <c r="C1275" i="24"/>
  <c r="D1274" i="24"/>
  <c r="C1274" i="24"/>
  <c r="D1273" i="24"/>
  <c r="C1273" i="24"/>
  <c r="D1267" i="24"/>
  <c r="C1267" i="24"/>
  <c r="D1266" i="24"/>
  <c r="C1266" i="24"/>
  <c r="D1265" i="24"/>
  <c r="C1265" i="24"/>
  <c r="D1264" i="24"/>
  <c r="C1264" i="24"/>
  <c r="D1263" i="24"/>
  <c r="C1263" i="24"/>
  <c r="D1257" i="24"/>
  <c r="C1257" i="24"/>
  <c r="D1256" i="24"/>
  <c r="C1256" i="24"/>
  <c r="D1255" i="24"/>
  <c r="C1255" i="24"/>
  <c r="D1254" i="24"/>
  <c r="C1254" i="24"/>
  <c r="D1253" i="24"/>
  <c r="C1253" i="24"/>
  <c r="D1247" i="24"/>
  <c r="C1247" i="24"/>
  <c r="D1246" i="24"/>
  <c r="C1246" i="24"/>
  <c r="D1245" i="24"/>
  <c r="C1245" i="24"/>
  <c r="D1244" i="24"/>
  <c r="C1244" i="24"/>
  <c r="D1243" i="24"/>
  <c r="C1243" i="24"/>
  <c r="D1237" i="24"/>
  <c r="C1237" i="24"/>
  <c r="D1236" i="24"/>
  <c r="C1236" i="24"/>
  <c r="D1235" i="24"/>
  <c r="C1235" i="24"/>
  <c r="D1234" i="24"/>
  <c r="C1234" i="24"/>
  <c r="D1233" i="24"/>
  <c r="C1233" i="24"/>
  <c r="D1227" i="24"/>
  <c r="C1227" i="24"/>
  <c r="D1226" i="24"/>
  <c r="C1226" i="24"/>
  <c r="D1225" i="24"/>
  <c r="C1225" i="24"/>
  <c r="D1224" i="24"/>
  <c r="C1224" i="24"/>
  <c r="D1223" i="24"/>
  <c r="C1223" i="24"/>
  <c r="D1217" i="24"/>
  <c r="C1217" i="24"/>
  <c r="D1216" i="24"/>
  <c r="C1216" i="24"/>
  <c r="D1215" i="24"/>
  <c r="C1215" i="24"/>
  <c r="D1214" i="24"/>
  <c r="C1214" i="24"/>
  <c r="D1213" i="24"/>
  <c r="C1213" i="24"/>
  <c r="D1207" i="24"/>
  <c r="C1207" i="24"/>
  <c r="D1206" i="24"/>
  <c r="C1206" i="24"/>
  <c r="D1205" i="24"/>
  <c r="C1205" i="24"/>
  <c r="D1204" i="24"/>
  <c r="C1204" i="24"/>
  <c r="D1203" i="24"/>
  <c r="C1203" i="24"/>
  <c r="D1197" i="24"/>
  <c r="C1197" i="24"/>
  <c r="D1196" i="24"/>
  <c r="C1196" i="24"/>
  <c r="D1195" i="24"/>
  <c r="C1195" i="24"/>
  <c r="D1194" i="24"/>
  <c r="C1194" i="24"/>
  <c r="D1193" i="24"/>
  <c r="C1193" i="24"/>
  <c r="D1187" i="24"/>
  <c r="C1187" i="24"/>
  <c r="D1186" i="24"/>
  <c r="C1186" i="24"/>
  <c r="D1185" i="24"/>
  <c r="C1185" i="24"/>
  <c r="D1184" i="24"/>
  <c r="C1184" i="24"/>
  <c r="D1183" i="24"/>
  <c r="C1183" i="24"/>
  <c r="D1177" i="24"/>
  <c r="C1177" i="24"/>
  <c r="D1176" i="24"/>
  <c r="C1176" i="24"/>
  <c r="D1175" i="24"/>
  <c r="C1175" i="24"/>
  <c r="D1174" i="24"/>
  <c r="C1174" i="24"/>
  <c r="D1173" i="24"/>
  <c r="C1173" i="24"/>
  <c r="D1167" i="24"/>
  <c r="C1167" i="24"/>
  <c r="D1166" i="24"/>
  <c r="C1166" i="24"/>
  <c r="D1165" i="24"/>
  <c r="C1165" i="24"/>
  <c r="D1164" i="24"/>
  <c r="C1164" i="24"/>
  <c r="D1163" i="24"/>
  <c r="C1163" i="24"/>
  <c r="D1157" i="24"/>
  <c r="C1157" i="24"/>
  <c r="D1156" i="24"/>
  <c r="C1156" i="24"/>
  <c r="D1155" i="24"/>
  <c r="C1155" i="24"/>
  <c r="D1154" i="24"/>
  <c r="C1154" i="24"/>
  <c r="D1153" i="24"/>
  <c r="C1153" i="24"/>
  <c r="D1147" i="24"/>
  <c r="C1147" i="24"/>
  <c r="D1146" i="24"/>
  <c r="C1146" i="24"/>
  <c r="D1145" i="24"/>
  <c r="C1145" i="24"/>
  <c r="D1144" i="24"/>
  <c r="C1144" i="24"/>
  <c r="D1143" i="24"/>
  <c r="C1143" i="24"/>
  <c r="D1137" i="24"/>
  <c r="C1137" i="24"/>
  <c r="D1136" i="24"/>
  <c r="C1136" i="24"/>
  <c r="D1135" i="24"/>
  <c r="C1135" i="24"/>
  <c r="D1134" i="24"/>
  <c r="C1134" i="24"/>
  <c r="D1133" i="24"/>
  <c r="C1133" i="24"/>
  <c r="D1127" i="24"/>
  <c r="C1127" i="24"/>
  <c r="D1126" i="24"/>
  <c r="C1126" i="24"/>
  <c r="D1125" i="24"/>
  <c r="C1125" i="24"/>
  <c r="D1124" i="24"/>
  <c r="C1124" i="24"/>
  <c r="D1123" i="24"/>
  <c r="C1123" i="24"/>
  <c r="D1117" i="24"/>
  <c r="C1117" i="24"/>
  <c r="D1116" i="24"/>
  <c r="C1116" i="24"/>
  <c r="D1115" i="24"/>
  <c r="C1115" i="24"/>
  <c r="D1114" i="24"/>
  <c r="C1114" i="24"/>
  <c r="D1113" i="24"/>
  <c r="C1113" i="24"/>
  <c r="D1107" i="24"/>
  <c r="C1107" i="24"/>
  <c r="D1106" i="24"/>
  <c r="C1106" i="24"/>
  <c r="D1105" i="24"/>
  <c r="C1105" i="24"/>
  <c r="D1104" i="24"/>
  <c r="C1104" i="24"/>
  <c r="D1103" i="24"/>
  <c r="C1103" i="24"/>
  <c r="D1097" i="24"/>
  <c r="C1097" i="24"/>
  <c r="D1096" i="24"/>
  <c r="C1096" i="24"/>
  <c r="D1095" i="24"/>
  <c r="C1095" i="24"/>
  <c r="D1094" i="24"/>
  <c r="C1094" i="24"/>
  <c r="D1093" i="24"/>
  <c r="C1093" i="24"/>
  <c r="D1087" i="24"/>
  <c r="C1087" i="24"/>
  <c r="D1086" i="24"/>
  <c r="C1086" i="24"/>
  <c r="D1085" i="24"/>
  <c r="C1085" i="24"/>
  <c r="D1084" i="24"/>
  <c r="C1084" i="24"/>
  <c r="D1083" i="24"/>
  <c r="C1083" i="24"/>
  <c r="D1077" i="24"/>
  <c r="C1077" i="24"/>
  <c r="D1076" i="24"/>
  <c r="C1076" i="24"/>
  <c r="D1075" i="24"/>
  <c r="C1075" i="24"/>
  <c r="D1074" i="24"/>
  <c r="C1074" i="24"/>
  <c r="D1073" i="24"/>
  <c r="C1073" i="24"/>
  <c r="D1067" i="24"/>
  <c r="C1067" i="24"/>
  <c r="D1066" i="24"/>
  <c r="C1066" i="24"/>
  <c r="D1065" i="24"/>
  <c r="C1065" i="24"/>
  <c r="D1064" i="24"/>
  <c r="C1064" i="24"/>
  <c r="D1063" i="24"/>
  <c r="C1063" i="24"/>
  <c r="D1057" i="24"/>
  <c r="C1057" i="24"/>
  <c r="D1056" i="24"/>
  <c r="C1056" i="24"/>
  <c r="D1055" i="24"/>
  <c r="C1055" i="24"/>
  <c r="D1054" i="24"/>
  <c r="C1054" i="24"/>
  <c r="D1053" i="24"/>
  <c r="C1053" i="24"/>
  <c r="D1047" i="24"/>
  <c r="C1047" i="24"/>
  <c r="D1046" i="24"/>
  <c r="C1046" i="24"/>
  <c r="D1045" i="24"/>
  <c r="C1045" i="24"/>
  <c r="D1044" i="24"/>
  <c r="C1044" i="24"/>
  <c r="D1043" i="24"/>
  <c r="C1043" i="24"/>
  <c r="D1037" i="24"/>
  <c r="C1037" i="24"/>
  <c r="D1036" i="24"/>
  <c r="C1036" i="24"/>
  <c r="D1035" i="24"/>
  <c r="C1035" i="24"/>
  <c r="D1034" i="24"/>
  <c r="C1034" i="24"/>
  <c r="D1033" i="24"/>
  <c r="C1033" i="24"/>
  <c r="D1027" i="24"/>
  <c r="C1027" i="24"/>
  <c r="D1026" i="24"/>
  <c r="C1026" i="24"/>
  <c r="D1025" i="24"/>
  <c r="C1025" i="24"/>
  <c r="D1024" i="24"/>
  <c r="C1024" i="24"/>
  <c r="D1023" i="24"/>
  <c r="C1023" i="24"/>
  <c r="D1017" i="24"/>
  <c r="C1017" i="24"/>
  <c r="D1016" i="24"/>
  <c r="C1016" i="24"/>
  <c r="D1015" i="24"/>
  <c r="C1015" i="24"/>
  <c r="D1014" i="24"/>
  <c r="C1014" i="24"/>
  <c r="D1013" i="24"/>
  <c r="C1013" i="24"/>
  <c r="D1007" i="24"/>
  <c r="C1007" i="24"/>
  <c r="D1006" i="24"/>
  <c r="C1006" i="24"/>
  <c r="D1005" i="24"/>
  <c r="C1005" i="24"/>
  <c r="D1004" i="24"/>
  <c r="C1004" i="24"/>
  <c r="D1003" i="24"/>
  <c r="C1003" i="24"/>
  <c r="D997" i="24"/>
  <c r="C997" i="24"/>
  <c r="D996" i="24"/>
  <c r="C996" i="24"/>
  <c r="D995" i="24"/>
  <c r="C995" i="24"/>
  <c r="D994" i="24"/>
  <c r="C994" i="24"/>
  <c r="D993" i="24"/>
  <c r="C993" i="24"/>
  <c r="D987" i="24"/>
  <c r="C987" i="24"/>
  <c r="D986" i="24"/>
  <c r="C986" i="24"/>
  <c r="D985" i="24"/>
  <c r="C985" i="24"/>
  <c r="D984" i="24"/>
  <c r="C984" i="24"/>
  <c r="D983" i="24"/>
  <c r="C983" i="24"/>
  <c r="D977" i="24"/>
  <c r="C977" i="24"/>
  <c r="D976" i="24"/>
  <c r="C976" i="24"/>
  <c r="D975" i="24"/>
  <c r="C975" i="24"/>
  <c r="D974" i="24"/>
  <c r="C974" i="24"/>
  <c r="D973" i="24"/>
  <c r="C973" i="24"/>
  <c r="D967" i="24"/>
  <c r="C967" i="24"/>
  <c r="D966" i="24"/>
  <c r="C966" i="24"/>
  <c r="D965" i="24"/>
  <c r="C965" i="24"/>
  <c r="D964" i="24"/>
  <c r="C964" i="24"/>
  <c r="D963" i="24"/>
  <c r="C963" i="24"/>
  <c r="D957" i="24"/>
  <c r="C957" i="24"/>
  <c r="D956" i="24"/>
  <c r="C956" i="24"/>
  <c r="D955" i="24"/>
  <c r="C955" i="24"/>
  <c r="D954" i="24"/>
  <c r="C954" i="24"/>
  <c r="D953" i="24"/>
  <c r="C953" i="24"/>
  <c r="D947" i="24"/>
  <c r="C947" i="24"/>
  <c r="D946" i="24"/>
  <c r="C946" i="24"/>
  <c r="D945" i="24"/>
  <c r="C945" i="24"/>
  <c r="D944" i="24"/>
  <c r="C944" i="24"/>
  <c r="D943" i="24"/>
  <c r="C943" i="24"/>
  <c r="D937" i="24"/>
  <c r="C937" i="24"/>
  <c r="D936" i="24"/>
  <c r="C936" i="24"/>
  <c r="D935" i="24"/>
  <c r="C935" i="24"/>
  <c r="D934" i="24"/>
  <c r="C934" i="24"/>
  <c r="D933" i="24"/>
  <c r="C933" i="24"/>
  <c r="D927" i="24"/>
  <c r="C927" i="24"/>
  <c r="D926" i="24"/>
  <c r="C926" i="24"/>
  <c r="D925" i="24"/>
  <c r="C925" i="24"/>
  <c r="D924" i="24"/>
  <c r="C924" i="24"/>
  <c r="D923" i="24"/>
  <c r="C923" i="24"/>
  <c r="D917" i="24"/>
  <c r="C917" i="24"/>
  <c r="D916" i="24"/>
  <c r="C916" i="24"/>
  <c r="D915" i="24"/>
  <c r="C915" i="24"/>
  <c r="D914" i="24"/>
  <c r="C914" i="24"/>
  <c r="D913" i="24"/>
  <c r="C913" i="24"/>
  <c r="D907" i="24"/>
  <c r="C907" i="24"/>
  <c r="D906" i="24"/>
  <c r="C906" i="24"/>
  <c r="D905" i="24"/>
  <c r="C905" i="24"/>
  <c r="D904" i="24"/>
  <c r="C904" i="24"/>
  <c r="D903" i="24"/>
  <c r="C903" i="24"/>
  <c r="D897" i="24"/>
  <c r="C897" i="24"/>
  <c r="D896" i="24"/>
  <c r="C896" i="24"/>
  <c r="D895" i="24"/>
  <c r="C895" i="24"/>
  <c r="D894" i="24"/>
  <c r="C894" i="24"/>
  <c r="D893" i="24"/>
  <c r="C893" i="24"/>
  <c r="D887" i="24"/>
  <c r="C887" i="24"/>
  <c r="D886" i="24"/>
  <c r="C886" i="24"/>
  <c r="D885" i="24"/>
  <c r="C885" i="24"/>
  <c r="D884" i="24"/>
  <c r="C884" i="24"/>
  <c r="D883" i="24"/>
  <c r="C883" i="24"/>
  <c r="D877" i="24"/>
  <c r="C877" i="24"/>
  <c r="D876" i="24"/>
  <c r="C876" i="24"/>
  <c r="D875" i="24"/>
  <c r="C875" i="24"/>
  <c r="D874" i="24"/>
  <c r="C874" i="24"/>
  <c r="D873" i="24"/>
  <c r="C873" i="24"/>
  <c r="D867" i="24"/>
  <c r="C867" i="24"/>
  <c r="D866" i="24"/>
  <c r="C866" i="24"/>
  <c r="D865" i="24"/>
  <c r="C865" i="24"/>
  <c r="D864" i="24"/>
  <c r="C864" i="24"/>
  <c r="D863" i="24"/>
  <c r="C863" i="24"/>
  <c r="D857" i="24"/>
  <c r="C857" i="24"/>
  <c r="D856" i="24"/>
  <c r="C856" i="24"/>
  <c r="D855" i="24"/>
  <c r="C855" i="24"/>
  <c r="D854" i="24"/>
  <c r="C854" i="24"/>
  <c r="D853" i="24"/>
  <c r="C853" i="24"/>
  <c r="D847" i="24"/>
  <c r="C847" i="24"/>
  <c r="D846" i="24"/>
  <c r="C846" i="24"/>
  <c r="D845" i="24"/>
  <c r="C845" i="24"/>
  <c r="D844" i="24"/>
  <c r="C844" i="24"/>
  <c r="D843" i="24"/>
  <c r="C843" i="24"/>
  <c r="D837" i="24"/>
  <c r="C837" i="24"/>
  <c r="D836" i="24"/>
  <c r="C836" i="24"/>
  <c r="D835" i="24"/>
  <c r="C835" i="24"/>
  <c r="D834" i="24"/>
  <c r="C834" i="24"/>
  <c r="D833" i="24"/>
  <c r="C833" i="24"/>
  <c r="D827" i="24"/>
  <c r="C827" i="24"/>
  <c r="D826" i="24"/>
  <c r="C826" i="24"/>
  <c r="D825" i="24"/>
  <c r="C825" i="24"/>
  <c r="D824" i="24"/>
  <c r="C824" i="24"/>
  <c r="D823" i="24"/>
  <c r="C823" i="24"/>
  <c r="D817" i="24"/>
  <c r="C817" i="24"/>
  <c r="D816" i="24"/>
  <c r="C816" i="24"/>
  <c r="D815" i="24"/>
  <c r="C815" i="24"/>
  <c r="D814" i="24"/>
  <c r="C814" i="24"/>
  <c r="D813" i="24"/>
  <c r="C813" i="24"/>
  <c r="D807" i="24"/>
  <c r="C807" i="24"/>
  <c r="D806" i="24"/>
  <c r="C806" i="24"/>
  <c r="D805" i="24"/>
  <c r="C805" i="24"/>
  <c r="D804" i="24"/>
  <c r="C804" i="24"/>
  <c r="D803" i="24"/>
  <c r="C803" i="24"/>
  <c r="D797" i="24"/>
  <c r="C797" i="24"/>
  <c r="D796" i="24"/>
  <c r="C796" i="24"/>
  <c r="D795" i="24"/>
  <c r="C795" i="24"/>
  <c r="D794" i="24"/>
  <c r="C794" i="24"/>
  <c r="D793" i="24"/>
  <c r="C793" i="24"/>
  <c r="D787" i="24"/>
  <c r="C787" i="24"/>
  <c r="D786" i="24"/>
  <c r="C786" i="24"/>
  <c r="D785" i="24"/>
  <c r="C785" i="24"/>
  <c r="D784" i="24"/>
  <c r="C784" i="24"/>
  <c r="D783" i="24"/>
  <c r="C783" i="24"/>
  <c r="D777" i="24"/>
  <c r="C777" i="24"/>
  <c r="D776" i="24"/>
  <c r="C776" i="24"/>
  <c r="D775" i="24"/>
  <c r="C775" i="24"/>
  <c r="D774" i="24"/>
  <c r="C774" i="24"/>
  <c r="D773" i="24"/>
  <c r="C773" i="24"/>
  <c r="D767" i="24"/>
  <c r="C767" i="24"/>
  <c r="D766" i="24"/>
  <c r="C766" i="24"/>
  <c r="D765" i="24"/>
  <c r="C765" i="24"/>
  <c r="D764" i="24"/>
  <c r="C764" i="24"/>
  <c r="D763" i="24"/>
  <c r="C763" i="24"/>
  <c r="D757" i="24"/>
  <c r="C757" i="24"/>
  <c r="D756" i="24"/>
  <c r="C756" i="24"/>
  <c r="D755" i="24"/>
  <c r="C755" i="24"/>
  <c r="D754" i="24"/>
  <c r="C754" i="24"/>
  <c r="D753" i="24"/>
  <c r="C753" i="24"/>
  <c r="D747" i="24"/>
  <c r="C747" i="24"/>
  <c r="D746" i="24"/>
  <c r="C746" i="24"/>
  <c r="D745" i="24"/>
  <c r="C745" i="24"/>
  <c r="D744" i="24"/>
  <c r="C744" i="24"/>
  <c r="D743" i="24"/>
  <c r="C743" i="24"/>
  <c r="D737" i="24"/>
  <c r="C737" i="24"/>
  <c r="D736" i="24"/>
  <c r="C736" i="24"/>
  <c r="D735" i="24"/>
  <c r="C735" i="24"/>
  <c r="D734" i="24"/>
  <c r="C734" i="24"/>
  <c r="D733" i="24"/>
  <c r="C733" i="24"/>
  <c r="D727" i="24"/>
  <c r="C727" i="24"/>
  <c r="D726" i="24"/>
  <c r="C726" i="24"/>
  <c r="D725" i="24"/>
  <c r="C725" i="24"/>
  <c r="D724" i="24"/>
  <c r="C724" i="24"/>
  <c r="D723" i="24"/>
  <c r="C723" i="24"/>
  <c r="D717" i="24"/>
  <c r="C717" i="24"/>
  <c r="D716" i="24"/>
  <c r="C716" i="24"/>
  <c r="D715" i="24"/>
  <c r="C715" i="24"/>
  <c r="D714" i="24"/>
  <c r="C714" i="24"/>
  <c r="D713" i="24"/>
  <c r="C713" i="24"/>
  <c r="D707" i="24"/>
  <c r="C707" i="24"/>
  <c r="D706" i="24"/>
  <c r="C706" i="24"/>
  <c r="D705" i="24"/>
  <c r="C705" i="24"/>
  <c r="D704" i="24"/>
  <c r="C704" i="24"/>
  <c r="D703" i="24"/>
  <c r="C703" i="24"/>
  <c r="D697" i="24"/>
  <c r="C697" i="24"/>
  <c r="D696" i="24"/>
  <c r="C696" i="24"/>
  <c r="D695" i="24"/>
  <c r="C695" i="24"/>
  <c r="D694" i="24"/>
  <c r="C694" i="24"/>
  <c r="D693" i="24"/>
  <c r="C693" i="24"/>
  <c r="D687" i="24"/>
  <c r="C687" i="24"/>
  <c r="D686" i="24"/>
  <c r="C686" i="24"/>
  <c r="D685" i="24"/>
  <c r="C685" i="24"/>
  <c r="D684" i="24"/>
  <c r="C684" i="24"/>
  <c r="D683" i="24"/>
  <c r="C683" i="24"/>
  <c r="D677" i="24"/>
  <c r="C677" i="24"/>
  <c r="D676" i="24"/>
  <c r="C676" i="24"/>
  <c r="D675" i="24"/>
  <c r="C675" i="24"/>
  <c r="D674" i="24"/>
  <c r="C674" i="24"/>
  <c r="D673" i="24"/>
  <c r="C673" i="24"/>
  <c r="D667" i="24"/>
  <c r="C667" i="24"/>
  <c r="D666" i="24"/>
  <c r="C666" i="24"/>
  <c r="D665" i="24"/>
  <c r="C665" i="24"/>
  <c r="D664" i="24"/>
  <c r="C664" i="24"/>
  <c r="D663" i="24"/>
  <c r="C663" i="24"/>
  <c r="D657" i="24"/>
  <c r="C657" i="24"/>
  <c r="D656" i="24"/>
  <c r="C656" i="24"/>
  <c r="D655" i="24"/>
  <c r="C655" i="24"/>
  <c r="D654" i="24"/>
  <c r="C654" i="24"/>
  <c r="D653" i="24"/>
  <c r="C653" i="24"/>
  <c r="D647" i="24"/>
  <c r="C647" i="24"/>
  <c r="D646" i="24"/>
  <c r="C646" i="24"/>
  <c r="D645" i="24"/>
  <c r="C645" i="24"/>
  <c r="D644" i="24"/>
  <c r="C644" i="24"/>
  <c r="D643" i="24"/>
  <c r="C643" i="24"/>
  <c r="D637" i="24"/>
  <c r="C637" i="24"/>
  <c r="D636" i="24"/>
  <c r="C636" i="24"/>
  <c r="D635" i="24"/>
  <c r="C635" i="24"/>
  <c r="D634" i="24"/>
  <c r="C634" i="24"/>
  <c r="D633" i="24"/>
  <c r="C633" i="24"/>
  <c r="D627" i="24"/>
  <c r="C627" i="24"/>
  <c r="D626" i="24"/>
  <c r="C626" i="24"/>
  <c r="D625" i="24"/>
  <c r="C625" i="24"/>
  <c r="D624" i="24"/>
  <c r="C624" i="24"/>
  <c r="D623" i="24"/>
  <c r="C623" i="24"/>
  <c r="D617" i="24"/>
  <c r="C617" i="24"/>
  <c r="D616" i="24"/>
  <c r="C616" i="24"/>
  <c r="D615" i="24"/>
  <c r="C615" i="24"/>
  <c r="D614" i="24"/>
  <c r="C614" i="24"/>
  <c r="D613" i="24"/>
  <c r="C613" i="24"/>
  <c r="D607" i="24"/>
  <c r="C607" i="24"/>
  <c r="D606" i="24"/>
  <c r="C606" i="24"/>
  <c r="D605" i="24"/>
  <c r="C605" i="24"/>
  <c r="D604" i="24"/>
  <c r="C604" i="24"/>
  <c r="D603" i="24"/>
  <c r="C603" i="24"/>
  <c r="D597" i="24"/>
  <c r="C597" i="24"/>
  <c r="D596" i="24"/>
  <c r="C596" i="24"/>
  <c r="D595" i="24"/>
  <c r="C595" i="24"/>
  <c r="D594" i="24"/>
  <c r="C594" i="24"/>
  <c r="D593" i="24"/>
  <c r="C593" i="24"/>
  <c r="D587" i="24"/>
  <c r="C587" i="24"/>
  <c r="D586" i="24"/>
  <c r="C586" i="24"/>
  <c r="D585" i="24"/>
  <c r="C585" i="24"/>
  <c r="D584" i="24"/>
  <c r="C584" i="24"/>
  <c r="D583" i="24"/>
  <c r="C583" i="24"/>
  <c r="D577" i="24"/>
  <c r="C577" i="24"/>
  <c r="D576" i="24"/>
  <c r="C576" i="24"/>
  <c r="D575" i="24"/>
  <c r="C575" i="24"/>
  <c r="D574" i="24"/>
  <c r="C574" i="24"/>
  <c r="D573" i="24"/>
  <c r="C573" i="24"/>
  <c r="D567" i="24"/>
  <c r="C567" i="24"/>
  <c r="D566" i="24"/>
  <c r="C566" i="24"/>
  <c r="D565" i="24"/>
  <c r="C565" i="24"/>
  <c r="D564" i="24"/>
  <c r="C564" i="24"/>
  <c r="D563" i="24"/>
  <c r="C563" i="24"/>
  <c r="D557" i="24"/>
  <c r="C557" i="24"/>
  <c r="D556" i="24"/>
  <c r="C556" i="24"/>
  <c r="D555" i="24"/>
  <c r="C555" i="24"/>
  <c r="D554" i="24"/>
  <c r="C554" i="24"/>
  <c r="D553" i="24"/>
  <c r="C553" i="24"/>
  <c r="D547" i="24"/>
  <c r="C547" i="24"/>
  <c r="D546" i="24"/>
  <c r="C546" i="24"/>
  <c r="D545" i="24"/>
  <c r="C545" i="24"/>
  <c r="D544" i="24"/>
  <c r="C544" i="24"/>
  <c r="D543" i="24"/>
  <c r="C543" i="24"/>
  <c r="D537" i="24"/>
  <c r="C537" i="24"/>
  <c r="D536" i="24"/>
  <c r="C536" i="24"/>
  <c r="D535" i="24"/>
  <c r="C535" i="24"/>
  <c r="D534" i="24"/>
  <c r="C534" i="24"/>
  <c r="D533" i="24"/>
  <c r="C533" i="24"/>
  <c r="D527" i="24"/>
  <c r="C527" i="24"/>
  <c r="D526" i="24"/>
  <c r="C526" i="24"/>
  <c r="D525" i="24"/>
  <c r="C525" i="24"/>
  <c r="D524" i="24"/>
  <c r="C524" i="24"/>
  <c r="D523" i="24"/>
  <c r="C523" i="24"/>
  <c r="D517" i="24"/>
  <c r="C517" i="24"/>
  <c r="D516" i="24"/>
  <c r="C516" i="24"/>
  <c r="D515" i="24"/>
  <c r="C515" i="24"/>
  <c r="D514" i="24"/>
  <c r="C514" i="24"/>
  <c r="D513" i="24"/>
  <c r="C513" i="24"/>
  <c r="D507" i="24"/>
  <c r="C507" i="24"/>
  <c r="D506" i="24"/>
  <c r="C506" i="24"/>
  <c r="D505" i="24"/>
  <c r="C505" i="24"/>
  <c r="D504" i="24"/>
  <c r="C504" i="24"/>
  <c r="D503" i="24"/>
  <c r="C503" i="24"/>
  <c r="D497" i="24"/>
  <c r="C497" i="24"/>
  <c r="D496" i="24"/>
  <c r="C496" i="24"/>
  <c r="D495" i="24"/>
  <c r="C495" i="24"/>
  <c r="D494" i="24"/>
  <c r="C494" i="24"/>
  <c r="D493" i="24"/>
  <c r="C493" i="24"/>
  <c r="D487" i="24"/>
  <c r="C487" i="24"/>
  <c r="D486" i="24"/>
  <c r="C486" i="24"/>
  <c r="D485" i="24"/>
  <c r="C485" i="24"/>
  <c r="D484" i="24"/>
  <c r="C484" i="24"/>
  <c r="D483" i="24"/>
  <c r="C483" i="24"/>
  <c r="D477" i="24"/>
  <c r="C477" i="24"/>
  <c r="D476" i="24"/>
  <c r="C476" i="24"/>
  <c r="D475" i="24"/>
  <c r="C475" i="24"/>
  <c r="D474" i="24"/>
  <c r="C474" i="24"/>
  <c r="D473" i="24"/>
  <c r="C473" i="24"/>
  <c r="D467" i="24"/>
  <c r="C467" i="24"/>
  <c r="D466" i="24"/>
  <c r="C466" i="24"/>
  <c r="D465" i="24"/>
  <c r="C465" i="24"/>
  <c r="D464" i="24"/>
  <c r="C464" i="24"/>
  <c r="D463" i="24"/>
  <c r="C463" i="24"/>
  <c r="D457" i="24"/>
  <c r="C457" i="24"/>
  <c r="D456" i="24"/>
  <c r="C456" i="24"/>
  <c r="D455" i="24"/>
  <c r="C455" i="24"/>
  <c r="D454" i="24"/>
  <c r="C454" i="24"/>
  <c r="D453" i="24"/>
  <c r="C453" i="24"/>
  <c r="D447" i="24"/>
  <c r="C447" i="24"/>
  <c r="D446" i="24"/>
  <c r="C446" i="24"/>
  <c r="D445" i="24"/>
  <c r="C445" i="24"/>
  <c r="D444" i="24"/>
  <c r="C444" i="24"/>
  <c r="D443" i="24"/>
  <c r="C443" i="24"/>
  <c r="D437" i="24"/>
  <c r="C437" i="24"/>
  <c r="D436" i="24"/>
  <c r="C436" i="24"/>
  <c r="D435" i="24"/>
  <c r="C435" i="24"/>
  <c r="D434" i="24"/>
  <c r="C434" i="24"/>
  <c r="D433" i="24"/>
  <c r="C433" i="24"/>
  <c r="D427" i="24"/>
  <c r="C427" i="24"/>
  <c r="D426" i="24"/>
  <c r="C426" i="24"/>
  <c r="D425" i="24"/>
  <c r="C425" i="24"/>
  <c r="D424" i="24"/>
  <c r="C424" i="24"/>
  <c r="D423" i="24"/>
  <c r="C423" i="24"/>
  <c r="D417" i="24"/>
  <c r="C417" i="24"/>
  <c r="D416" i="24"/>
  <c r="C416" i="24"/>
  <c r="D415" i="24"/>
  <c r="C415" i="24"/>
  <c r="D414" i="24"/>
  <c r="C414" i="24"/>
  <c r="D413" i="24"/>
  <c r="C413" i="24"/>
  <c r="D407" i="24"/>
  <c r="C407" i="24"/>
  <c r="D406" i="24"/>
  <c r="C406" i="24"/>
  <c r="D405" i="24"/>
  <c r="C405" i="24"/>
  <c r="D404" i="24"/>
  <c r="C404" i="24"/>
  <c r="D403" i="24"/>
  <c r="C403" i="24"/>
  <c r="D397" i="24"/>
  <c r="C397" i="24"/>
  <c r="D396" i="24"/>
  <c r="C396" i="24"/>
  <c r="D395" i="24"/>
  <c r="C395" i="24"/>
  <c r="D394" i="24"/>
  <c r="C394" i="24"/>
  <c r="D393" i="24"/>
  <c r="C393" i="24"/>
  <c r="D387" i="24"/>
  <c r="C387" i="24"/>
  <c r="D386" i="24"/>
  <c r="C386" i="24"/>
  <c r="D385" i="24"/>
  <c r="C385" i="24"/>
  <c r="D384" i="24"/>
  <c r="C384" i="24"/>
  <c r="D383" i="24"/>
  <c r="C383" i="24"/>
  <c r="D377" i="24"/>
  <c r="C377" i="24"/>
  <c r="D376" i="24"/>
  <c r="C376" i="24"/>
  <c r="D375" i="24"/>
  <c r="C375" i="24"/>
  <c r="D374" i="24"/>
  <c r="C374" i="24"/>
  <c r="D373" i="24"/>
  <c r="C373" i="24"/>
  <c r="D367" i="24"/>
  <c r="C367" i="24"/>
  <c r="D366" i="24"/>
  <c r="C366" i="24"/>
  <c r="D365" i="24"/>
  <c r="C365" i="24"/>
  <c r="D364" i="24"/>
  <c r="C364" i="24"/>
  <c r="D363" i="24"/>
  <c r="C363" i="24"/>
  <c r="D357" i="24"/>
  <c r="C357" i="24"/>
  <c r="D356" i="24"/>
  <c r="C356" i="24"/>
  <c r="D355" i="24"/>
  <c r="C355" i="24"/>
  <c r="D354" i="24"/>
  <c r="C354" i="24"/>
  <c r="D353" i="24"/>
  <c r="C353" i="24"/>
  <c r="D347" i="24"/>
  <c r="C347" i="24"/>
  <c r="D346" i="24"/>
  <c r="C346" i="24"/>
  <c r="D345" i="24"/>
  <c r="C345" i="24"/>
  <c r="D344" i="24"/>
  <c r="C344" i="24"/>
  <c r="D343" i="24"/>
  <c r="C343" i="24"/>
  <c r="D337" i="24"/>
  <c r="C337" i="24"/>
  <c r="D336" i="24"/>
  <c r="C336" i="24"/>
  <c r="D335" i="24"/>
  <c r="C335" i="24"/>
  <c r="D334" i="24"/>
  <c r="C334" i="24"/>
  <c r="D333" i="24"/>
  <c r="C333" i="24"/>
  <c r="D327" i="24"/>
  <c r="C327" i="24"/>
  <c r="D326" i="24"/>
  <c r="C326" i="24"/>
  <c r="D325" i="24"/>
  <c r="C325" i="24"/>
  <c r="D324" i="24"/>
  <c r="C324" i="24"/>
  <c r="D323" i="24"/>
  <c r="C323" i="24"/>
  <c r="D317" i="24"/>
  <c r="C317" i="24"/>
  <c r="D316" i="24"/>
  <c r="C316" i="24"/>
  <c r="D315" i="24"/>
  <c r="C315" i="24"/>
  <c r="D314" i="24"/>
  <c r="C314" i="24"/>
  <c r="D313" i="24"/>
  <c r="C313" i="24"/>
  <c r="D307" i="24"/>
  <c r="C307" i="24"/>
  <c r="D306" i="24"/>
  <c r="C306" i="24"/>
  <c r="D305" i="24"/>
  <c r="C305" i="24"/>
  <c r="D304" i="24"/>
  <c r="C304" i="24"/>
  <c r="D303" i="24"/>
  <c r="C303" i="24"/>
  <c r="D297" i="24"/>
  <c r="C297" i="24"/>
  <c r="D296" i="24"/>
  <c r="C296" i="24"/>
  <c r="D295" i="24"/>
  <c r="C295" i="24"/>
  <c r="D294" i="24"/>
  <c r="C294" i="24"/>
  <c r="D293" i="24"/>
  <c r="C293" i="24"/>
  <c r="D287" i="24"/>
  <c r="C287" i="24"/>
  <c r="D286" i="24"/>
  <c r="C286" i="24"/>
  <c r="D285" i="24"/>
  <c r="C285" i="24"/>
  <c r="D284" i="24"/>
  <c r="C284" i="24"/>
  <c r="D283" i="24"/>
  <c r="C283" i="24"/>
  <c r="D277" i="24"/>
  <c r="C277" i="24"/>
  <c r="D276" i="24"/>
  <c r="C276" i="24"/>
  <c r="D275" i="24"/>
  <c r="C275" i="24"/>
  <c r="D274" i="24"/>
  <c r="C274" i="24"/>
  <c r="D273" i="24"/>
  <c r="C273" i="24"/>
  <c r="D267" i="24"/>
  <c r="C267" i="24"/>
  <c r="D266" i="24"/>
  <c r="C266" i="24"/>
  <c r="D265" i="24"/>
  <c r="C265" i="24"/>
  <c r="D264" i="24"/>
  <c r="C264" i="24"/>
  <c r="D263" i="24"/>
  <c r="C263" i="24"/>
  <c r="D257" i="24"/>
  <c r="C257" i="24"/>
  <c r="D256" i="24"/>
  <c r="C256" i="24"/>
  <c r="D255" i="24"/>
  <c r="C255" i="24"/>
  <c r="D254" i="24"/>
  <c r="C254" i="24"/>
  <c r="D253" i="24"/>
  <c r="C253" i="24"/>
  <c r="D247" i="24"/>
  <c r="C247" i="24"/>
  <c r="D246" i="24"/>
  <c r="C246" i="24"/>
  <c r="D245" i="24"/>
  <c r="C245" i="24"/>
  <c r="D244" i="24"/>
  <c r="C244" i="24"/>
  <c r="D243" i="24"/>
  <c r="C243" i="24"/>
  <c r="D237" i="24"/>
  <c r="C237" i="24"/>
  <c r="D236" i="24"/>
  <c r="C236" i="24"/>
  <c r="D235" i="24"/>
  <c r="C235" i="24"/>
  <c r="D234" i="24"/>
  <c r="C234" i="24"/>
  <c r="D233" i="24"/>
  <c r="C233" i="24"/>
  <c r="D227" i="24"/>
  <c r="C227" i="24"/>
  <c r="D226" i="24"/>
  <c r="C226" i="24"/>
  <c r="D225" i="24"/>
  <c r="C225" i="24"/>
  <c r="D224" i="24"/>
  <c r="C224" i="24"/>
  <c r="D223" i="24"/>
  <c r="C223" i="24"/>
  <c r="D217" i="24"/>
  <c r="C217" i="24"/>
  <c r="D216" i="24"/>
  <c r="C216" i="24"/>
  <c r="D215" i="24"/>
  <c r="C215" i="24"/>
  <c r="D214" i="24"/>
  <c r="C214" i="24"/>
  <c r="D213" i="24"/>
  <c r="C213" i="24"/>
  <c r="D207" i="24"/>
  <c r="C207" i="24"/>
  <c r="D206" i="24"/>
  <c r="C206" i="24"/>
  <c r="D205" i="24"/>
  <c r="C205" i="24"/>
  <c r="D204" i="24"/>
  <c r="C204" i="24"/>
  <c r="D203" i="24"/>
  <c r="C203" i="24"/>
  <c r="D197" i="24"/>
  <c r="C197" i="24"/>
  <c r="D196" i="24"/>
  <c r="C196" i="24"/>
  <c r="D195" i="24"/>
  <c r="C195" i="24"/>
  <c r="D194" i="24"/>
  <c r="C194" i="24"/>
  <c r="D193" i="24"/>
  <c r="C193" i="24"/>
  <c r="D187" i="24"/>
  <c r="C187" i="24"/>
  <c r="D186" i="24"/>
  <c r="C186" i="24"/>
  <c r="D185" i="24"/>
  <c r="C185" i="24"/>
  <c r="D184" i="24"/>
  <c r="C184" i="24"/>
  <c r="D183" i="24"/>
  <c r="C183" i="24"/>
  <c r="D177" i="24"/>
  <c r="C177" i="24"/>
  <c r="D176" i="24"/>
  <c r="C176" i="24"/>
  <c r="D175" i="24"/>
  <c r="C175" i="24"/>
  <c r="D174" i="24"/>
  <c r="C174" i="24"/>
  <c r="D173" i="24"/>
  <c r="C173" i="24"/>
  <c r="D167" i="24"/>
  <c r="C167" i="24"/>
  <c r="D166" i="24"/>
  <c r="C166" i="24"/>
  <c r="D165" i="24"/>
  <c r="C165" i="24"/>
  <c r="D164" i="24"/>
  <c r="C164" i="24"/>
  <c r="D163" i="24"/>
  <c r="C163" i="24"/>
  <c r="D157" i="24"/>
  <c r="C157" i="24"/>
  <c r="D156" i="24"/>
  <c r="C156" i="24"/>
  <c r="D155" i="24"/>
  <c r="C155" i="24"/>
  <c r="D154" i="24"/>
  <c r="C154" i="24"/>
  <c r="D153" i="24"/>
  <c r="C153" i="24"/>
  <c r="D147" i="24"/>
  <c r="C147" i="24"/>
  <c r="D146" i="24"/>
  <c r="C146" i="24"/>
  <c r="D145" i="24"/>
  <c r="C145" i="24"/>
  <c r="D144" i="24"/>
  <c r="C144" i="24"/>
  <c r="D143" i="24"/>
  <c r="C143" i="24"/>
  <c r="D137" i="24"/>
  <c r="C137" i="24"/>
  <c r="D136" i="24"/>
  <c r="C136" i="24"/>
  <c r="D135" i="24"/>
  <c r="C135" i="24"/>
  <c r="D134" i="24"/>
  <c r="C134" i="24"/>
  <c r="D133" i="24"/>
  <c r="C133" i="24"/>
  <c r="D127" i="24"/>
  <c r="C127" i="24"/>
  <c r="D126" i="24"/>
  <c r="C126" i="24"/>
  <c r="D125" i="24"/>
  <c r="C125" i="24"/>
  <c r="D124" i="24"/>
  <c r="C124" i="24"/>
  <c r="D123" i="24"/>
  <c r="C123" i="24"/>
  <c r="D117" i="24"/>
  <c r="C117" i="24"/>
  <c r="D116" i="24"/>
  <c r="C116" i="24"/>
  <c r="D115" i="24"/>
  <c r="C115" i="24"/>
  <c r="D114" i="24"/>
  <c r="C114" i="24"/>
  <c r="D113" i="24"/>
  <c r="C113" i="24"/>
  <c r="D107" i="24"/>
  <c r="C107" i="24"/>
  <c r="D106" i="24"/>
  <c r="C106" i="24"/>
  <c r="D105" i="24"/>
  <c r="C105" i="24"/>
  <c r="D104" i="24"/>
  <c r="C104" i="24"/>
  <c r="D103" i="24"/>
  <c r="C103" i="24"/>
  <c r="D97" i="24"/>
  <c r="C97" i="24"/>
  <c r="D96" i="24"/>
  <c r="C96" i="24"/>
  <c r="D95" i="24"/>
  <c r="C95" i="24"/>
  <c r="D94" i="24"/>
  <c r="C94" i="24"/>
  <c r="D93" i="24"/>
  <c r="C93" i="24"/>
  <c r="D87" i="24"/>
  <c r="C87" i="24"/>
  <c r="D86" i="24"/>
  <c r="C86" i="24"/>
  <c r="D85" i="24"/>
  <c r="C85" i="24"/>
  <c r="D84" i="24"/>
  <c r="C84" i="24"/>
  <c r="D83" i="24"/>
  <c r="C83" i="24"/>
  <c r="D77" i="24"/>
  <c r="C77" i="24"/>
  <c r="D76" i="24"/>
  <c r="C76" i="24"/>
  <c r="D75" i="24"/>
  <c r="C75" i="24"/>
  <c r="D74" i="24"/>
  <c r="C74" i="24"/>
  <c r="D73" i="24"/>
  <c r="C73" i="24"/>
  <c r="D67" i="24"/>
  <c r="C67" i="24"/>
  <c r="D66" i="24"/>
  <c r="C66" i="24"/>
  <c r="D65" i="24"/>
  <c r="C65" i="24"/>
  <c r="D64" i="24"/>
  <c r="C64" i="24"/>
  <c r="D63" i="24"/>
  <c r="C63" i="24"/>
  <c r="D57" i="24"/>
  <c r="C57" i="24"/>
  <c r="D56" i="24"/>
  <c r="C56" i="24"/>
  <c r="D55" i="24"/>
  <c r="C55" i="24"/>
  <c r="D54" i="24"/>
  <c r="C54" i="24"/>
  <c r="D53" i="24"/>
  <c r="C53" i="24"/>
  <c r="D47" i="24"/>
  <c r="C47" i="24"/>
  <c r="D46" i="24"/>
  <c r="C46" i="24"/>
  <c r="D45" i="24"/>
  <c r="C45" i="24"/>
  <c r="D44" i="24"/>
  <c r="C44" i="24"/>
  <c r="D43" i="24"/>
  <c r="C43" i="24"/>
  <c r="D37" i="24"/>
  <c r="C37" i="24"/>
  <c r="D36" i="24"/>
  <c r="C36" i="24"/>
  <c r="D35" i="24"/>
  <c r="C35" i="24"/>
  <c r="D34" i="24"/>
  <c r="C34" i="24"/>
  <c r="D33" i="24"/>
  <c r="C33" i="24"/>
  <c r="D27" i="24"/>
  <c r="C27" i="24"/>
  <c r="D26" i="24"/>
  <c r="C26" i="24"/>
  <c r="D25" i="24"/>
  <c r="C25" i="24"/>
  <c r="D24" i="24"/>
  <c r="C24" i="24"/>
  <c r="D23" i="24"/>
  <c r="C23" i="24"/>
  <c r="B45" i="28" l="1"/>
  <c r="B29" i="28"/>
  <c r="F44" i="28" l="1"/>
  <c r="E44" i="28"/>
  <c r="F41" i="28"/>
  <c r="E41" i="28"/>
  <c r="D41" i="28"/>
  <c r="D44" i="28" s="1"/>
  <c r="C41" i="28"/>
  <c r="C44" i="28" s="1"/>
  <c r="B41" i="28"/>
  <c r="B44" i="28" s="1"/>
  <c r="F28" i="28"/>
  <c r="E28" i="28"/>
  <c r="F25" i="28"/>
  <c r="E25" i="28"/>
  <c r="D25" i="28"/>
  <c r="D28" i="28" s="1"/>
  <c r="C25" i="28"/>
  <c r="C28" i="28" s="1"/>
  <c r="B25" i="28"/>
  <c r="B28" i="28" s="1"/>
  <c r="D12" i="28"/>
  <c r="E12" i="28"/>
  <c r="F12" i="28"/>
  <c r="D9" i="28"/>
  <c r="E9" i="28"/>
  <c r="F9" i="28"/>
  <c r="C9" i="28"/>
  <c r="C12" i="28" s="1"/>
  <c r="B9" i="28"/>
  <c r="B12" i="28" s="1"/>
  <c r="B13" i="28" l="1"/>
  <c r="D32" i="27"/>
  <c r="F32" i="27"/>
  <c r="B31" i="27"/>
  <c r="B32" i="27" s="1"/>
  <c r="H19" i="27"/>
  <c r="H16" i="27"/>
  <c r="C9" i="27"/>
  <c r="C15" i="27"/>
  <c r="D15" i="27"/>
  <c r="E15" i="27"/>
  <c r="F15" i="27"/>
  <c r="F31" i="27"/>
  <c r="E31" i="27"/>
  <c r="E32" i="27" s="1"/>
  <c r="D31" i="27"/>
  <c r="H30" i="27"/>
  <c r="H29" i="27"/>
  <c r="H28" i="27"/>
  <c r="H27" i="27"/>
  <c r="H26" i="27"/>
  <c r="H25" i="27"/>
  <c r="C31" i="27"/>
  <c r="C32" i="27" s="1"/>
  <c r="H23" i="27"/>
  <c r="H22" i="27"/>
  <c r="H21" i="27"/>
  <c r="H20" i="27"/>
  <c r="B15" i="27"/>
  <c r="H14" i="27"/>
  <c r="H13" i="27"/>
  <c r="H12" i="27"/>
  <c r="F8" i="27"/>
  <c r="F9" i="27" s="1"/>
  <c r="E8" i="27"/>
  <c r="E9" i="27" s="1"/>
  <c r="D8" i="27"/>
  <c r="D9" i="27" s="1"/>
  <c r="D34" i="27" s="1"/>
  <c r="C8" i="27"/>
  <c r="B8" i="27"/>
  <c r="B9" i="27" s="1"/>
  <c r="H7" i="27"/>
  <c r="H6" i="27"/>
  <c r="H5" i="27"/>
  <c r="H4" i="27"/>
  <c r="H8" i="27" l="1"/>
  <c r="H9" i="27" s="1"/>
  <c r="F34" i="27"/>
  <c r="H15" i="27"/>
  <c r="E34" i="27"/>
  <c r="C34" i="27"/>
  <c r="B34" i="27"/>
  <c r="H24" i="27"/>
  <c r="H31" i="27" s="1"/>
  <c r="AR82" i="18"/>
  <c r="AR83" i="18"/>
  <c r="AR84" i="18"/>
  <c r="AR81" i="18"/>
  <c r="AR73" i="18"/>
  <c r="AR74" i="18"/>
  <c r="AR75" i="18"/>
  <c r="AR76" i="18"/>
  <c r="AR72" i="18"/>
  <c r="AR67" i="18"/>
  <c r="AR66" i="18"/>
  <c r="AR60" i="18"/>
  <c r="AR61" i="18"/>
  <c r="AR59" i="18"/>
  <c r="AR53" i="18"/>
  <c r="AR54" i="18"/>
  <c r="AR52" i="18"/>
  <c r="AR47" i="18"/>
  <c r="AR46" i="18"/>
  <c r="AR41" i="18"/>
  <c r="AR40" i="18"/>
  <c r="H34" i="27" l="1"/>
  <c r="H32" i="27"/>
  <c r="D13" i="24" l="1"/>
  <c r="D14" i="24"/>
  <c r="A17" i="24"/>
  <c r="A16" i="24"/>
  <c r="A15" i="24"/>
  <c r="B14" i="24"/>
  <c r="B15" i="24" s="1"/>
  <c r="A14" i="24"/>
  <c r="C13" i="24"/>
  <c r="A13" i="24"/>
  <c r="B16" i="24" l="1"/>
  <c r="C14" i="24"/>
  <c r="BG36" i="18"/>
  <c r="BF36" i="18"/>
  <c r="BE36" i="18"/>
  <c r="BD36" i="18"/>
  <c r="BC36" i="18"/>
  <c r="BA36" i="18"/>
  <c r="AZ36" i="18"/>
  <c r="AY36" i="18"/>
  <c r="AX36" i="18"/>
  <c r="AW36" i="18"/>
  <c r="BG35" i="18"/>
  <c r="BF35" i="18"/>
  <c r="BE35" i="18"/>
  <c r="BD35" i="18"/>
  <c r="BC35" i="18"/>
  <c r="BA35" i="18"/>
  <c r="AZ35" i="18"/>
  <c r="AY35" i="18"/>
  <c r="AX35" i="18"/>
  <c r="AW35" i="18"/>
  <c r="BG34" i="18"/>
  <c r="BF34" i="18"/>
  <c r="BE34" i="18"/>
  <c r="BD34" i="18"/>
  <c r="BC34" i="18"/>
  <c r="BA34" i="18"/>
  <c r="AZ34" i="18"/>
  <c r="AY34" i="18"/>
  <c r="AX34" i="18"/>
  <c r="AW34" i="18"/>
  <c r="BG33" i="18"/>
  <c r="BF33" i="18"/>
  <c r="BE33" i="18"/>
  <c r="BD33" i="18"/>
  <c r="BC33" i="18"/>
  <c r="BA33" i="18"/>
  <c r="AZ33" i="18"/>
  <c r="AY33" i="18"/>
  <c r="AX33" i="18"/>
  <c r="AW33" i="18"/>
  <c r="BG32" i="18"/>
  <c r="BF32" i="18"/>
  <c r="BE32" i="18"/>
  <c r="BD32" i="18"/>
  <c r="BC32" i="18"/>
  <c r="BA32" i="18"/>
  <c r="AZ32" i="18"/>
  <c r="AY32" i="18"/>
  <c r="AX32" i="18"/>
  <c r="AW32" i="18"/>
  <c r="BG31" i="18"/>
  <c r="BF31" i="18"/>
  <c r="BE31" i="18"/>
  <c r="BD31" i="18"/>
  <c r="BC31" i="18"/>
  <c r="BA31" i="18"/>
  <c r="AZ31" i="18"/>
  <c r="AY31" i="18"/>
  <c r="AX31" i="18"/>
  <c r="AW31" i="18"/>
  <c r="BG30" i="18"/>
  <c r="BF30" i="18"/>
  <c r="BE30" i="18"/>
  <c r="BD30" i="18"/>
  <c r="BC30" i="18"/>
  <c r="BA30" i="18"/>
  <c r="AZ30" i="18"/>
  <c r="AY30" i="18"/>
  <c r="AX30" i="18"/>
  <c r="AW30" i="18"/>
  <c r="BG29" i="18"/>
  <c r="BF29" i="18"/>
  <c r="BE29" i="18"/>
  <c r="BD29" i="18"/>
  <c r="BC29" i="18"/>
  <c r="BA29" i="18"/>
  <c r="AZ29" i="18"/>
  <c r="AY29" i="18"/>
  <c r="AX29" i="18"/>
  <c r="AW29" i="18"/>
  <c r="BG28" i="18"/>
  <c r="BF28" i="18"/>
  <c r="BE28" i="18"/>
  <c r="BD28" i="18"/>
  <c r="BC28" i="18"/>
  <c r="BA28" i="18"/>
  <c r="AZ28" i="18"/>
  <c r="AY28" i="18"/>
  <c r="AX28" i="18"/>
  <c r="AW28" i="18"/>
  <c r="BG27" i="18"/>
  <c r="BF27" i="18"/>
  <c r="BE27" i="18"/>
  <c r="BD27" i="18"/>
  <c r="BC27" i="18"/>
  <c r="BA27" i="18"/>
  <c r="AZ27" i="18"/>
  <c r="AY27" i="18"/>
  <c r="AX27" i="18"/>
  <c r="AW27" i="18"/>
  <c r="BG26" i="18"/>
  <c r="BF26" i="18"/>
  <c r="BE26" i="18"/>
  <c r="BD26" i="18"/>
  <c r="BC26" i="18"/>
  <c r="BA26" i="18"/>
  <c r="AZ26" i="18"/>
  <c r="AY26" i="18"/>
  <c r="AX26" i="18"/>
  <c r="AW26" i="18"/>
  <c r="BG25" i="18"/>
  <c r="BF25" i="18"/>
  <c r="BE25" i="18"/>
  <c r="BD25" i="18"/>
  <c r="BC25" i="18"/>
  <c r="BA25" i="18"/>
  <c r="AZ25" i="18"/>
  <c r="AY25" i="18"/>
  <c r="AX25" i="18"/>
  <c r="AW25" i="18"/>
  <c r="BG24" i="18"/>
  <c r="BF24" i="18"/>
  <c r="BE24" i="18"/>
  <c r="BD24" i="18"/>
  <c r="BC24" i="18"/>
  <c r="BA24" i="18"/>
  <c r="AZ24" i="18"/>
  <c r="AY24" i="18"/>
  <c r="AX24" i="18"/>
  <c r="AW24" i="18"/>
  <c r="BG23" i="18"/>
  <c r="BF23" i="18"/>
  <c r="BE23" i="18"/>
  <c r="BD23" i="18"/>
  <c r="BC23" i="18"/>
  <c r="BA23" i="18"/>
  <c r="AZ23" i="18"/>
  <c r="AY23" i="18"/>
  <c r="AX23" i="18"/>
  <c r="AW23" i="18"/>
  <c r="BA22" i="18"/>
  <c r="AZ22" i="18"/>
  <c r="AY22" i="18"/>
  <c r="AX22" i="18"/>
  <c r="AW22" i="18"/>
  <c r="BG21" i="18"/>
  <c r="BF21" i="18"/>
  <c r="BE21" i="18"/>
  <c r="BD21" i="18"/>
  <c r="BC21" i="18"/>
  <c r="BA21" i="18"/>
  <c r="AZ21" i="18"/>
  <c r="AY21" i="18"/>
  <c r="AX21" i="18"/>
  <c r="AW21" i="18"/>
  <c r="BA20" i="18"/>
  <c r="AZ20" i="18"/>
  <c r="AY20" i="18"/>
  <c r="AX20" i="18"/>
  <c r="AW20" i="18"/>
  <c r="BA19" i="18"/>
  <c r="AZ19" i="18"/>
  <c r="AY19" i="18"/>
  <c r="AX19" i="18"/>
  <c r="AW19" i="18"/>
  <c r="F1332" i="24" l="1"/>
  <c r="F1328" i="24"/>
  <c r="F1319" i="24"/>
  <c r="F1310" i="24"/>
  <c r="F1301" i="24"/>
  <c r="F1292" i="24"/>
  <c r="F1288" i="24"/>
  <c r="F1279" i="24"/>
  <c r="F1270" i="24"/>
  <c r="F1261" i="24"/>
  <c r="F1252" i="24"/>
  <c r="F1248" i="24"/>
  <c r="F1239" i="24"/>
  <c r="F1230" i="24"/>
  <c r="F1221" i="24"/>
  <c r="F1212" i="24"/>
  <c r="F1208" i="24"/>
  <c r="F1191" i="24"/>
  <c r="F1182" i="24"/>
  <c r="F1178" i="24"/>
  <c r="F1169" i="24"/>
  <c r="F1160" i="24"/>
  <c r="F1151" i="24"/>
  <c r="F1142" i="24"/>
  <c r="F1138" i="24"/>
  <c r="F1129" i="24"/>
  <c r="F1120" i="24"/>
  <c r="F1111" i="24"/>
  <c r="F1102" i="24"/>
  <c r="F1098" i="24"/>
  <c r="F1089" i="24"/>
  <c r="F1080" i="24"/>
  <c r="F1071" i="24"/>
  <c r="F1062" i="24"/>
  <c r="F1058" i="24"/>
  <c r="F1049" i="24"/>
  <c r="F1040" i="24"/>
  <c r="F1031" i="24"/>
  <c r="F1022" i="24"/>
  <c r="F1018" i="24"/>
  <c r="F1009" i="24"/>
  <c r="F1000" i="24"/>
  <c r="F991" i="24"/>
  <c r="F982" i="24"/>
  <c r="F978" i="24"/>
  <c r="F969" i="24"/>
  <c r="F960" i="24"/>
  <c r="F951" i="24"/>
  <c r="F942" i="24"/>
  <c r="F938" i="24"/>
  <c r="F929" i="24"/>
  <c r="F920" i="24"/>
  <c r="F902" i="24"/>
  <c r="F898" i="24"/>
  <c r="F889" i="24"/>
  <c r="F880" i="24"/>
  <c r="F871" i="24"/>
  <c r="F862" i="24"/>
  <c r="F858" i="24"/>
  <c r="F849" i="24"/>
  <c r="F840" i="24"/>
  <c r="F831" i="24"/>
  <c r="F822" i="24"/>
  <c r="F818" i="24"/>
  <c r="F809" i="24"/>
  <c r="F800" i="24"/>
  <c r="F791" i="24"/>
  <c r="F782" i="24"/>
  <c r="F778" i="24"/>
  <c r="F769" i="24"/>
  <c r="F760" i="24"/>
  <c r="F751" i="24"/>
  <c r="F742" i="24"/>
  <c r="F738" i="24"/>
  <c r="F729" i="24"/>
  <c r="F720" i="24"/>
  <c r="F711" i="24"/>
  <c r="F702" i="24"/>
  <c r="F698" i="24"/>
  <c r="F689" i="24"/>
  <c r="F680" i="24"/>
  <c r="F671" i="24"/>
  <c r="F662" i="24"/>
  <c r="F658" i="24"/>
  <c r="E1332" i="24"/>
  <c r="E1328" i="24"/>
  <c r="E1319" i="24"/>
  <c r="E1310" i="24"/>
  <c r="E1301" i="24"/>
  <c r="E1292" i="24"/>
  <c r="E1288" i="24"/>
  <c r="E1279" i="24"/>
  <c r="E1270" i="24"/>
  <c r="E1261" i="24"/>
  <c r="E1252" i="24"/>
  <c r="E1248" i="24"/>
  <c r="E1239" i="24"/>
  <c r="E1230" i="24"/>
  <c r="E1221" i="24"/>
  <c r="E1212" i="24"/>
  <c r="E1208" i="24"/>
  <c r="E1191" i="24"/>
  <c r="E1182" i="24"/>
  <c r="E1178" i="24"/>
  <c r="E1169" i="24"/>
  <c r="E1160" i="24"/>
  <c r="E1151" i="24"/>
  <c r="E1142" i="24"/>
  <c r="E1138" i="24"/>
  <c r="E1129" i="24"/>
  <c r="E1120" i="24"/>
  <c r="E1111" i="24"/>
  <c r="E1102" i="24"/>
  <c r="E1098" i="24"/>
  <c r="E1089" i="24"/>
  <c r="E1080" i="24"/>
  <c r="E1071" i="24"/>
  <c r="E1062" i="24"/>
  <c r="E1058" i="24"/>
  <c r="E1049" i="24"/>
  <c r="E1040" i="24"/>
  <c r="E1031" i="24"/>
  <c r="E1022" i="24"/>
  <c r="E1018" i="24"/>
  <c r="E1009" i="24"/>
  <c r="E1000" i="24"/>
  <c r="E991" i="24"/>
  <c r="E982" i="24"/>
  <c r="E978" i="24"/>
  <c r="E969" i="24"/>
  <c r="E960" i="24"/>
  <c r="E951" i="24"/>
  <c r="E942" i="24"/>
  <c r="E938" i="24"/>
  <c r="E929" i="24"/>
  <c r="E920" i="24"/>
  <c r="E902" i="24"/>
  <c r="E898" i="24"/>
  <c r="E889" i="24"/>
  <c r="E880" i="24"/>
  <c r="E871" i="24"/>
  <c r="E862" i="24"/>
  <c r="E858" i="24"/>
  <c r="E849" i="24"/>
  <c r="E840" i="24"/>
  <c r="E831" i="24"/>
  <c r="E822" i="24"/>
  <c r="E818" i="24"/>
  <c r="E809" i="24"/>
  <c r="E800" i="24"/>
  <c r="E791" i="24"/>
  <c r="E782" i="24"/>
  <c r="E778" i="24"/>
  <c r="E769" i="24"/>
  <c r="E760" i="24"/>
  <c r="E751" i="24"/>
  <c r="E742" i="24"/>
  <c r="E738" i="24"/>
  <c r="E729" i="24"/>
  <c r="E720" i="24"/>
  <c r="E711" i="24"/>
  <c r="E702" i="24"/>
  <c r="E698" i="24"/>
  <c r="E689" i="24"/>
  <c r="E680" i="24"/>
  <c r="E671" i="24"/>
  <c r="E662" i="24"/>
  <c r="E658" i="24"/>
  <c r="E1331" i="24"/>
  <c r="E1322" i="24"/>
  <c r="E1318" i="24"/>
  <c r="E1309" i="24"/>
  <c r="E1300" i="24"/>
  <c r="E1291" i="24"/>
  <c r="E1282" i="24"/>
  <c r="E1278" i="24"/>
  <c r="E1269" i="24"/>
  <c r="E1260" i="24"/>
  <c r="E1251" i="24"/>
  <c r="E1242" i="24"/>
  <c r="E1238" i="24"/>
  <c r="E1229" i="24"/>
  <c r="E1220" i="24"/>
  <c r="E1211" i="24"/>
  <c r="E1201" i="24"/>
  <c r="E1190" i="24"/>
  <c r="E1181" i="24"/>
  <c r="E1172" i="24"/>
  <c r="E1168" i="24"/>
  <c r="E1159" i="24"/>
  <c r="E1150" i="24"/>
  <c r="E1141" i="24"/>
  <c r="E1132" i="24"/>
  <c r="E1128" i="24"/>
  <c r="E1119" i="24"/>
  <c r="E1110" i="24"/>
  <c r="E1101" i="24"/>
  <c r="E1092" i="24"/>
  <c r="E1088" i="24"/>
  <c r="E1079" i="24"/>
  <c r="E1070" i="24"/>
  <c r="E1061" i="24"/>
  <c r="E1052" i="24"/>
  <c r="E1048" i="24"/>
  <c r="E1039" i="24"/>
  <c r="E1030" i="24"/>
  <c r="E1021" i="24"/>
  <c r="E1012" i="24"/>
  <c r="E1008" i="24"/>
  <c r="E999" i="24"/>
  <c r="E990" i="24"/>
  <c r="E981" i="24"/>
  <c r="E972" i="24"/>
  <c r="E968" i="24"/>
  <c r="E959" i="24"/>
  <c r="E950" i="24"/>
  <c r="E941" i="24"/>
  <c r="E932" i="24"/>
  <c r="E928" i="24"/>
  <c r="E919" i="24"/>
  <c r="E901" i="24"/>
  <c r="E892" i="24"/>
  <c r="E888" i="24"/>
  <c r="E879" i="24"/>
  <c r="E870" i="24"/>
  <c r="E861" i="24"/>
  <c r="E852" i="24"/>
  <c r="E848" i="24"/>
  <c r="E839" i="24"/>
  <c r="E830" i="24"/>
  <c r="E821" i="24"/>
  <c r="E812" i="24"/>
  <c r="E808" i="24"/>
  <c r="E799" i="24"/>
  <c r="E790" i="24"/>
  <c r="E781" i="24"/>
  <c r="E772" i="24"/>
  <c r="E768" i="24"/>
  <c r="E759" i="24"/>
  <c r="E750" i="24"/>
  <c r="E741" i="24"/>
  <c r="E732" i="24"/>
  <c r="E728" i="24"/>
  <c r="E719" i="24"/>
  <c r="E710" i="24"/>
  <c r="E701" i="24"/>
  <c r="E692" i="24"/>
  <c r="E688" i="24"/>
  <c r="E679" i="24"/>
  <c r="E670" i="24"/>
  <c r="E661" i="24"/>
  <c r="F1331" i="24"/>
  <c r="F1320" i="24"/>
  <c r="F1308" i="24"/>
  <c r="E1298" i="24"/>
  <c r="E1281" i="24"/>
  <c r="F1269" i="24"/>
  <c r="F1258" i="24"/>
  <c r="F1241" i="24"/>
  <c r="E1231" i="24"/>
  <c r="E1219" i="24"/>
  <c r="E1202" i="24"/>
  <c r="F1188" i="24"/>
  <c r="F1171" i="24"/>
  <c r="E1161" i="24"/>
  <c r="E1149" i="24"/>
  <c r="F1132" i="24"/>
  <c r="F1121" i="24"/>
  <c r="F1109" i="24"/>
  <c r="E1099" i="24"/>
  <c r="E1082" i="24"/>
  <c r="F1070" i="24"/>
  <c r="F1059" i="24"/>
  <c r="F1042" i="24"/>
  <c r="E1032" i="24"/>
  <c r="E1020" i="24"/>
  <c r="F1008" i="24"/>
  <c r="F992" i="24"/>
  <c r="F980" i="24"/>
  <c r="E970" i="24"/>
  <c r="E958" i="24"/>
  <c r="F941" i="24"/>
  <c r="F930" i="24"/>
  <c r="F918" i="24"/>
  <c r="E908" i="24"/>
  <c r="E891" i="24"/>
  <c r="F879" i="24"/>
  <c r="F868" i="24"/>
  <c r="F851" i="24"/>
  <c r="E841" i="24"/>
  <c r="E829" i="24"/>
  <c r="F812" i="24"/>
  <c r="F801" i="24"/>
  <c r="F789" i="24"/>
  <c r="E779" i="24"/>
  <c r="E762" i="24"/>
  <c r="F750" i="24"/>
  <c r="F739" i="24"/>
  <c r="F722" i="24"/>
  <c r="E712" i="24"/>
  <c r="E700" i="24"/>
  <c r="F688" i="24"/>
  <c r="F672" i="24"/>
  <c r="F660" i="24"/>
  <c r="F650" i="24"/>
  <c r="F641" i="24"/>
  <c r="F632" i="24"/>
  <c r="F628" i="24"/>
  <c r="F619" i="24"/>
  <c r="F610" i="24"/>
  <c r="F601" i="24"/>
  <c r="F592" i="24"/>
  <c r="F588" i="24"/>
  <c r="F569" i="24"/>
  <c r="F560" i="24"/>
  <c r="F551" i="24"/>
  <c r="F542" i="24"/>
  <c r="F538" i="24"/>
  <c r="F529" i="24"/>
  <c r="F520" i="24"/>
  <c r="F511" i="24"/>
  <c r="F502" i="24"/>
  <c r="F498" i="24"/>
  <c r="F1330" i="24"/>
  <c r="E1320" i="24"/>
  <c r="E1308" i="24"/>
  <c r="F1291" i="24"/>
  <c r="F1280" i="24"/>
  <c r="F1268" i="24"/>
  <c r="E1258" i="24"/>
  <c r="E1241" i="24"/>
  <c r="F1229" i="24"/>
  <c r="F1218" i="24"/>
  <c r="E1200" i="24"/>
  <c r="E1188" i="24"/>
  <c r="E1171" i="24"/>
  <c r="F1159" i="24"/>
  <c r="F1148" i="24"/>
  <c r="F1131" i="24"/>
  <c r="E1121" i="24"/>
  <c r="E1109" i="24"/>
  <c r="F1092" i="24"/>
  <c r="F1081" i="24"/>
  <c r="F1069" i="24"/>
  <c r="E1059" i="24"/>
  <c r="E1042" i="24"/>
  <c r="F1030" i="24"/>
  <c r="F1019" i="24"/>
  <c r="F1002" i="24"/>
  <c r="E992" i="24"/>
  <c r="E980" i="24"/>
  <c r="F968" i="24"/>
  <c r="F952" i="24"/>
  <c r="F940" i="24"/>
  <c r="E930" i="24"/>
  <c r="E918" i="24"/>
  <c r="F901" i="24"/>
  <c r="F890" i="24"/>
  <c r="F878" i="24"/>
  <c r="E868" i="24"/>
  <c r="E851" i="24"/>
  <c r="F839" i="24"/>
  <c r="F828" i="24"/>
  <c r="F811" i="24"/>
  <c r="E801" i="24"/>
  <c r="E789" i="24"/>
  <c r="F772" i="24"/>
  <c r="F761" i="24"/>
  <c r="F749" i="24"/>
  <c r="E739" i="24"/>
  <c r="E722" i="24"/>
  <c r="F710" i="24"/>
  <c r="F699" i="24"/>
  <c r="F682" i="24"/>
  <c r="E672" i="24"/>
  <c r="E660" i="24"/>
  <c r="E650" i="24"/>
  <c r="E641" i="24"/>
  <c r="E632" i="24"/>
  <c r="E628" i="24"/>
  <c r="E619" i="24"/>
  <c r="E610" i="24"/>
  <c r="E601" i="24"/>
  <c r="E592" i="24"/>
  <c r="E588" i="24"/>
  <c r="E569" i="24"/>
  <c r="E560" i="24"/>
  <c r="E551" i="24"/>
  <c r="E542" i="24"/>
  <c r="E538" i="24"/>
  <c r="E529" i="24"/>
  <c r="E520" i="24"/>
  <c r="E511" i="24"/>
  <c r="E502" i="24"/>
  <c r="E498" i="24"/>
  <c r="F1329" i="24"/>
  <c r="F1312" i="24"/>
  <c r="E1302" i="24"/>
  <c r="E1290" i="24"/>
  <c r="F1278" i="24"/>
  <c r="F1262" i="24"/>
  <c r="F1250" i="24"/>
  <c r="E1240" i="24"/>
  <c r="E1228" i="24"/>
  <c r="F1211" i="24"/>
  <c r="F1192" i="24"/>
  <c r="F1180" i="24"/>
  <c r="E1170" i="24"/>
  <c r="E1158" i="24"/>
  <c r="F1141" i="24"/>
  <c r="F1130" i="24"/>
  <c r="F1118" i="24"/>
  <c r="E1108" i="24"/>
  <c r="E1091" i="24"/>
  <c r="F1079" i="24"/>
  <c r="F1068" i="24"/>
  <c r="F1051" i="24"/>
  <c r="E1041" i="24"/>
  <c r="E1029" i="24"/>
  <c r="F1012" i="24"/>
  <c r="F1001" i="24"/>
  <c r="F989" i="24"/>
  <c r="E979" i="24"/>
  <c r="E962" i="24"/>
  <c r="F950" i="24"/>
  <c r="F939" i="24"/>
  <c r="F922" i="24"/>
  <c r="E900" i="24"/>
  <c r="F888" i="24"/>
  <c r="F872" i="24"/>
  <c r="F860" i="24"/>
  <c r="E850" i="24"/>
  <c r="E838" i="24"/>
  <c r="F821" i="24"/>
  <c r="F810" i="24"/>
  <c r="F798" i="24"/>
  <c r="E788" i="24"/>
  <c r="E771" i="24"/>
  <c r="F759" i="24"/>
  <c r="F748" i="24"/>
  <c r="F731" i="24"/>
  <c r="E721" i="24"/>
  <c r="E709" i="24"/>
  <c r="F692" i="24"/>
  <c r="F681" i="24"/>
  <c r="F669" i="24"/>
  <c r="E659" i="24"/>
  <c r="E649" i="24"/>
  <c r="E640" i="24"/>
  <c r="E631" i="24"/>
  <c r="E622" i="24"/>
  <c r="E618" i="24"/>
  <c r="E609" i="24"/>
  <c r="E600" i="24"/>
  <c r="E591" i="24"/>
  <c r="E572" i="24"/>
  <c r="E568" i="24"/>
  <c r="E559" i="24"/>
  <c r="E550" i="24"/>
  <c r="E541" i="24"/>
  <c r="E532" i="24"/>
  <c r="E528" i="24"/>
  <c r="E519" i="24"/>
  <c r="E510" i="24"/>
  <c r="E501" i="24"/>
  <c r="E492" i="24"/>
  <c r="E488" i="24"/>
  <c r="E479" i="24"/>
  <c r="E470" i="24"/>
  <c r="E461" i="24"/>
  <c r="E452" i="24"/>
  <c r="E448" i="24"/>
  <c r="E439" i="24"/>
  <c r="E430" i="24"/>
  <c r="E421" i="24"/>
  <c r="E412" i="24"/>
  <c r="E408" i="24"/>
  <c r="E399" i="24"/>
  <c r="E390" i="24"/>
  <c r="F1322" i="24"/>
  <c r="E1330" i="24"/>
  <c r="F1309" i="24"/>
  <c r="E1289" i="24"/>
  <c r="E1268" i="24"/>
  <c r="E1249" i="24"/>
  <c r="F1222" i="24"/>
  <c r="E1209" i="24"/>
  <c r="F1179" i="24"/>
  <c r="F1158" i="24"/>
  <c r="F1139" i="24"/>
  <c r="E1118" i="24"/>
  <c r="F1099" i="24"/>
  <c r="E1078" i="24"/>
  <c r="F1052" i="24"/>
  <c r="E1038" i="24"/>
  <c r="F1011" i="24"/>
  <c r="E998" i="24"/>
  <c r="F971" i="24"/>
  <c r="E952" i="24"/>
  <c r="F931" i="24"/>
  <c r="F891" i="24"/>
  <c r="F870" i="24"/>
  <c r="F850" i="24"/>
  <c r="F830" i="24"/>
  <c r="E810" i="24"/>
  <c r="F790" i="24"/>
  <c r="E770" i="24"/>
  <c r="E749" i="24"/>
  <c r="E730" i="24"/>
  <c r="F708" i="24"/>
  <c r="E690" i="24"/>
  <c r="F668" i="24"/>
  <c r="F649" i="24"/>
  <c r="F638" i="24"/>
  <c r="F621" i="24"/>
  <c r="E611" i="24"/>
  <c r="E599" i="24"/>
  <c r="F572" i="24"/>
  <c r="F561" i="24"/>
  <c r="F549" i="24"/>
  <c r="E539" i="24"/>
  <c r="E522" i="24"/>
  <c r="F510" i="24"/>
  <c r="F499" i="24"/>
  <c r="E489" i="24"/>
  <c r="F479" i="24"/>
  <c r="F469" i="24"/>
  <c r="E460" i="24"/>
  <c r="F450" i="24"/>
  <c r="E441" i="24"/>
  <c r="F431" i="24"/>
  <c r="E422" i="24"/>
  <c r="F412" i="24"/>
  <c r="F402" i="24"/>
  <c r="E398" i="24"/>
  <c r="F388" i="24"/>
  <c r="F379" i="24"/>
  <c r="F370" i="24"/>
  <c r="F361" i="24"/>
  <c r="F352" i="24"/>
  <c r="F348" i="24"/>
  <c r="F339" i="24"/>
  <c r="F330" i="24"/>
  <c r="F321" i="24"/>
  <c r="F312" i="24"/>
  <c r="F308" i="24"/>
  <c r="F299" i="24"/>
  <c r="F290" i="24"/>
  <c r="F281" i="24"/>
  <c r="F272" i="24"/>
  <c r="F268" i="24"/>
  <c r="F259" i="24"/>
  <c r="F250" i="24"/>
  <c r="F241" i="24"/>
  <c r="F232" i="24"/>
  <c r="F228" i="24"/>
  <c r="F219" i="24"/>
  <c r="F210" i="24"/>
  <c r="F201" i="24"/>
  <c r="F192" i="24"/>
  <c r="F188" i="24"/>
  <c r="F179" i="24"/>
  <c r="F170" i="24"/>
  <c r="F161" i="24"/>
  <c r="F152" i="24"/>
  <c r="E1329" i="24"/>
  <c r="F1302" i="24"/>
  <c r="F1282" i="24"/>
  <c r="E1262" i="24"/>
  <c r="F1242" i="24"/>
  <c r="E1222" i="24"/>
  <c r="E1199" i="24"/>
  <c r="E1179" i="24"/>
  <c r="F1152" i="24"/>
  <c r="E1139" i="24"/>
  <c r="F1112" i="24"/>
  <c r="F1091" i="24"/>
  <c r="F1072" i="24"/>
  <c r="E1051" i="24"/>
  <c r="F1032" i="24"/>
  <c r="E1011" i="24"/>
  <c r="F990" i="24"/>
  <c r="E971" i="24"/>
  <c r="F949" i="24"/>
  <c r="E931" i="24"/>
  <c r="E890" i="24"/>
  <c r="F869" i="24"/>
  <c r="F848" i="24"/>
  <c r="F829" i="24"/>
  <c r="F808" i="24"/>
  <c r="F788" i="24"/>
  <c r="F768" i="24"/>
  <c r="E748" i="24"/>
  <c r="F728" i="24"/>
  <c r="E708" i="24"/>
  <c r="E682" i="24"/>
  <c r="E668" i="24"/>
  <c r="F648" i="24"/>
  <c r="E638" i="24"/>
  <c r="E621" i="24"/>
  <c r="F609" i="24"/>
  <c r="F598" i="24"/>
  <c r="F571" i="24"/>
  <c r="E561" i="24"/>
  <c r="E549" i="24"/>
  <c r="F532" i="24"/>
  <c r="F521" i="24"/>
  <c r="F509" i="24"/>
  <c r="E499" i="24"/>
  <c r="F488" i="24"/>
  <c r="F478" i="24"/>
  <c r="E469" i="24"/>
  <c r="F459" i="24"/>
  <c r="E450" i="24"/>
  <c r="F440" i="24"/>
  <c r="E431" i="24"/>
  <c r="F421" i="24"/>
  <c r="F411" i="24"/>
  <c r="E402" i="24"/>
  <c r="F392" i="24"/>
  <c r="E388" i="24"/>
  <c r="E379" i="24"/>
  <c r="E370" i="24"/>
  <c r="E361" i="24"/>
  <c r="E352" i="24"/>
  <c r="E348" i="24"/>
  <c r="E339" i="24"/>
  <c r="E330" i="24"/>
  <c r="E321" i="24"/>
  <c r="E312" i="24"/>
  <c r="E308" i="24"/>
  <c r="E299" i="24"/>
  <c r="E290" i="24"/>
  <c r="E281" i="24"/>
  <c r="E272" i="24"/>
  <c r="E268" i="24"/>
  <c r="E259" i="24"/>
  <c r="E250" i="24"/>
  <c r="E241" i="24"/>
  <c r="E232" i="24"/>
  <c r="E228" i="24"/>
  <c r="E219" i="24"/>
  <c r="E210" i="24"/>
  <c r="E201" i="24"/>
  <c r="E192" i="24"/>
  <c r="E188" i="24"/>
  <c r="E179" i="24"/>
  <c r="E170" i="24"/>
  <c r="E161" i="24"/>
  <c r="F1321" i="24"/>
  <c r="F1300" i="24"/>
  <c r="F1281" i="24"/>
  <c r="F1260" i="24"/>
  <c r="F1240" i="24"/>
  <c r="F1220" i="24"/>
  <c r="E1192" i="24"/>
  <c r="F1172" i="24"/>
  <c r="E1152" i="24"/>
  <c r="E1131" i="24"/>
  <c r="E1112" i="24"/>
  <c r="F1090" i="24"/>
  <c r="E1072" i="24"/>
  <c r="F1050" i="24"/>
  <c r="F1029" i="24"/>
  <c r="F1010" i="24"/>
  <c r="E989" i="24"/>
  <c r="F970" i="24"/>
  <c r="E949" i="24"/>
  <c r="F928" i="24"/>
  <c r="F882" i="24"/>
  <c r="E869" i="24"/>
  <c r="F842" i="24"/>
  <c r="E828" i="24"/>
  <c r="F802" i="24"/>
  <c r="F781" i="24"/>
  <c r="F762" i="24"/>
  <c r="F741" i="24"/>
  <c r="F721" i="24"/>
  <c r="F701" i="24"/>
  <c r="E681" i="24"/>
  <c r="F661" i="24"/>
  <c r="E648" i="24"/>
  <c r="F631" i="24"/>
  <c r="F620" i="24"/>
  <c r="F608" i="24"/>
  <c r="E598" i="24"/>
  <c r="E571" i="24"/>
  <c r="F559" i="24"/>
  <c r="F548" i="24"/>
  <c r="F531" i="24"/>
  <c r="E521" i="24"/>
  <c r="E509" i="24"/>
  <c r="F492" i="24"/>
  <c r="F482" i="24"/>
  <c r="E478" i="24"/>
  <c r="F468" i="24"/>
  <c r="E459" i="24"/>
  <c r="F449" i="24"/>
  <c r="E440" i="24"/>
  <c r="F430" i="24"/>
  <c r="F420" i="24"/>
  <c r="E411" i="24"/>
  <c r="F401" i="24"/>
  <c r="E392" i="24"/>
  <c r="F382" i="24"/>
  <c r="F378" i="24"/>
  <c r="F369" i="24"/>
  <c r="F360" i="24"/>
  <c r="F351" i="24"/>
  <c r="F342" i="24"/>
  <c r="F338" i="24"/>
  <c r="F329" i="24"/>
  <c r="F320" i="24"/>
  <c r="F311" i="24"/>
  <c r="F302" i="24"/>
  <c r="F298" i="24"/>
  <c r="F289" i="24"/>
  <c r="F280" i="24"/>
  <c r="F271" i="24"/>
  <c r="F262" i="24"/>
  <c r="F258" i="24"/>
  <c r="F249" i="24"/>
  <c r="F240" i="24"/>
  <c r="F231" i="24"/>
  <c r="F222" i="24"/>
  <c r="F218" i="24"/>
  <c r="F209" i="24"/>
  <c r="F200" i="24"/>
  <c r="F191" i="24"/>
  <c r="F182" i="24"/>
  <c r="F178" i="24"/>
  <c r="F169" i="24"/>
  <c r="F160" i="24"/>
  <c r="E1321" i="24"/>
  <c r="F1299" i="24"/>
  <c r="E1280" i="24"/>
  <c r="F1259" i="24"/>
  <c r="F1238" i="24"/>
  <c r="F1219" i="24"/>
  <c r="F1190" i="24"/>
  <c r="F1170" i="24"/>
  <c r="F1150" i="24"/>
  <c r="E1130" i="24"/>
  <c r="F1110" i="24"/>
  <c r="E1090" i="24"/>
  <c r="E1069" i="24"/>
  <c r="E1050" i="24"/>
  <c r="F1028" i="24"/>
  <c r="E1010" i="24"/>
  <c r="F988" i="24"/>
  <c r="F962" i="24"/>
  <c r="F948" i="24"/>
  <c r="E922" i="24"/>
  <c r="F908" i="24"/>
  <c r="E882" i="24"/>
  <c r="F861" i="24"/>
  <c r="E842" i="24"/>
  <c r="F820" i="24"/>
  <c r="E802" i="24"/>
  <c r="F780" i="24"/>
  <c r="E761" i="24"/>
  <c r="F740" i="24"/>
  <c r="F719" i="24"/>
  <c r="F700" i="24"/>
  <c r="F679" i="24"/>
  <c r="F659" i="24"/>
  <c r="F642" i="24"/>
  <c r="F630" i="24"/>
  <c r="E620" i="24"/>
  <c r="E608" i="24"/>
  <c r="F591" i="24"/>
  <c r="F570" i="24"/>
  <c r="F558" i="24"/>
  <c r="E548" i="24"/>
  <c r="E531" i="24"/>
  <c r="F519" i="24"/>
  <c r="F508" i="24"/>
  <c r="F491" i="24"/>
  <c r="E482" i="24"/>
  <c r="F472" i="24"/>
  <c r="E468" i="24"/>
  <c r="F458" i="24"/>
  <c r="E449" i="24"/>
  <c r="F439" i="24"/>
  <c r="F429" i="24"/>
  <c r="E420" i="24"/>
  <c r="F410" i="24"/>
  <c r="E401" i="24"/>
  <c r="F391" i="24"/>
  <c r="E382" i="24"/>
  <c r="E378" i="24"/>
  <c r="E369" i="24"/>
  <c r="E360" i="24"/>
  <c r="E351" i="24"/>
  <c r="E342" i="24"/>
  <c r="E338" i="24"/>
  <c r="E329" i="24"/>
  <c r="E320" i="24"/>
  <c r="E311" i="24"/>
  <c r="E302" i="24"/>
  <c r="E298" i="24"/>
  <c r="E289" i="24"/>
  <c r="E280" i="24"/>
  <c r="E271" i="24"/>
  <c r="E262" i="24"/>
  <c r="E258" i="24"/>
  <c r="E249" i="24"/>
  <c r="E240" i="24"/>
  <c r="E231" i="24"/>
  <c r="E222" i="24"/>
  <c r="E218" i="24"/>
  <c r="E209" i="24"/>
  <c r="E200" i="24"/>
  <c r="E191" i="24"/>
  <c r="E182" i="24"/>
  <c r="E178" i="24"/>
  <c r="E169" i="24"/>
  <c r="E160" i="24"/>
  <c r="E151" i="24"/>
  <c r="E142" i="24"/>
  <c r="E138" i="24"/>
  <c r="E129" i="24"/>
  <c r="E120" i="24"/>
  <c r="E111" i="24"/>
  <c r="E102" i="24"/>
  <c r="E98" i="24"/>
  <c r="E89" i="24"/>
  <c r="E80" i="24"/>
  <c r="E71" i="24"/>
  <c r="E62" i="24"/>
  <c r="E58" i="24"/>
  <c r="F1318" i="24"/>
  <c r="F1272" i="24"/>
  <c r="F1232" i="24"/>
  <c r="F1189" i="24"/>
  <c r="F1149" i="24"/>
  <c r="F1108" i="24"/>
  <c r="E1068" i="24"/>
  <c r="E1028" i="24"/>
  <c r="E988" i="24"/>
  <c r="E948" i="24"/>
  <c r="F900" i="24"/>
  <c r="E860" i="24"/>
  <c r="E820" i="24"/>
  <c r="E780" i="24"/>
  <c r="E740" i="24"/>
  <c r="E699" i="24"/>
  <c r="F652" i="24"/>
  <c r="E630" i="24"/>
  <c r="F602" i="24"/>
  <c r="E570" i="24"/>
  <c r="F541" i="24"/>
  <c r="F518" i="24"/>
  <c r="E491" i="24"/>
  <c r="E472" i="24"/>
  <c r="E458" i="24"/>
  <c r="F438" i="24"/>
  <c r="F419" i="24"/>
  <c r="F400" i="24"/>
  <c r="F381" i="24"/>
  <c r="F368" i="24"/>
  <c r="F350" i="24"/>
  <c r="F332" i="24"/>
  <c r="F319" i="24"/>
  <c r="F301" i="24"/>
  <c r="F288" i="24"/>
  <c r="F270" i="24"/>
  <c r="F252" i="24"/>
  <c r="F239" i="24"/>
  <c r="F221" i="24"/>
  <c r="F208" i="24"/>
  <c r="F190" i="24"/>
  <c r="F172" i="24"/>
  <c r="F159" i="24"/>
  <c r="F149" i="24"/>
  <c r="E140" i="24"/>
  <c r="F130" i="24"/>
  <c r="E121" i="24"/>
  <c r="F111" i="24"/>
  <c r="F101" i="24"/>
  <c r="E92" i="24"/>
  <c r="F82" i="24"/>
  <c r="E78" i="24"/>
  <c r="F68" i="24"/>
  <c r="E59" i="24"/>
  <c r="F49" i="24"/>
  <c r="F40" i="24"/>
  <c r="F31" i="24"/>
  <c r="E101" i="24"/>
  <c r="E82" i="24"/>
  <c r="E68" i="24"/>
  <c r="F58" i="24"/>
  <c r="E40" i="24"/>
  <c r="F52" i="24"/>
  <c r="F30" i="24"/>
  <c r="F718" i="24"/>
  <c r="E558" i="24"/>
  <c r="F462" i="24"/>
  <c r="E391" i="24"/>
  <c r="F328" i="24"/>
  <c r="F279" i="24"/>
  <c r="F212" i="24"/>
  <c r="E152" i="24"/>
  <c r="F118" i="24"/>
  <c r="F80" i="24"/>
  <c r="F42" i="24"/>
  <c r="F1298" i="24"/>
  <c r="F1082" i="24"/>
  <c r="E881" i="24"/>
  <c r="E718" i="24"/>
  <c r="F612" i="24"/>
  <c r="F501" i="24"/>
  <c r="F428" i="24"/>
  <c r="E372" i="24"/>
  <c r="E310" i="24"/>
  <c r="E248" i="24"/>
  <c r="E181" i="24"/>
  <c r="E132" i="24"/>
  <c r="E99" i="24"/>
  <c r="F60" i="24"/>
  <c r="E29" i="24"/>
  <c r="E1162" i="24"/>
  <c r="F1039" i="24"/>
  <c r="E878" i="24"/>
  <c r="F712" i="24"/>
  <c r="F589" i="24"/>
  <c r="F480" i="24"/>
  <c r="E409" i="24"/>
  <c r="E1312" i="24"/>
  <c r="E1272" i="24"/>
  <c r="E1232" i="24"/>
  <c r="E1189" i="24"/>
  <c r="E1148" i="24"/>
  <c r="F1101" i="24"/>
  <c r="F1061" i="24"/>
  <c r="F1021" i="24"/>
  <c r="F981" i="24"/>
  <c r="E940" i="24"/>
  <c r="F899" i="24"/>
  <c r="F859" i="24"/>
  <c r="F819" i="24"/>
  <c r="F779" i="24"/>
  <c r="F732" i="24"/>
  <c r="F691" i="24"/>
  <c r="E652" i="24"/>
  <c r="F629" i="24"/>
  <c r="E602" i="24"/>
  <c r="F568" i="24"/>
  <c r="F540" i="24"/>
  <c r="E518" i="24"/>
  <c r="F490" i="24"/>
  <c r="F471" i="24"/>
  <c r="F452" i="24"/>
  <c r="E438" i="24"/>
  <c r="E419" i="24"/>
  <c r="E400" i="24"/>
  <c r="E381" i="24"/>
  <c r="E368" i="24"/>
  <c r="E350" i="24"/>
  <c r="E332" i="24"/>
  <c r="E319" i="24"/>
  <c r="E301" i="24"/>
  <c r="E288" i="24"/>
  <c r="E270" i="24"/>
  <c r="E252" i="24"/>
  <c r="E239" i="24"/>
  <c r="E221" i="24"/>
  <c r="E208" i="24"/>
  <c r="E190" i="24"/>
  <c r="E172" i="24"/>
  <c r="E159" i="24"/>
  <c r="E149" i="24"/>
  <c r="F139" i="24"/>
  <c r="E130" i="24"/>
  <c r="F120" i="24"/>
  <c r="F110" i="24"/>
  <c r="F91" i="24"/>
  <c r="F72" i="24"/>
  <c r="E49" i="24"/>
  <c r="E31" i="24"/>
  <c r="F39" i="24"/>
  <c r="F841" i="24"/>
  <c r="E642" i="24"/>
  <c r="E508" i="24"/>
  <c r="E429" i="24"/>
  <c r="F359" i="24"/>
  <c r="F292" i="24"/>
  <c r="F230" i="24"/>
  <c r="F168" i="24"/>
  <c r="E128" i="24"/>
  <c r="F99" i="24"/>
  <c r="E61" i="24"/>
  <c r="F29" i="24"/>
  <c r="F1162" i="24"/>
  <c r="E1001" i="24"/>
  <c r="F838" i="24"/>
  <c r="E678" i="24"/>
  <c r="F552" i="24"/>
  <c r="E462" i="24"/>
  <c r="F390" i="24"/>
  <c r="E328" i="24"/>
  <c r="E261" i="24"/>
  <c r="E199" i="24"/>
  <c r="F141" i="24"/>
  <c r="F108" i="24"/>
  <c r="E70" i="24"/>
  <c r="E38" i="24"/>
  <c r="E1210" i="24"/>
  <c r="F999" i="24"/>
  <c r="F832" i="24"/>
  <c r="F670" i="24"/>
  <c r="E552" i="24"/>
  <c r="F461" i="24"/>
  <c r="F1311" i="24"/>
  <c r="F1271" i="24"/>
  <c r="F1231" i="24"/>
  <c r="F1181" i="24"/>
  <c r="F1140" i="24"/>
  <c r="F1100" i="24"/>
  <c r="F1060" i="24"/>
  <c r="F1020" i="24"/>
  <c r="F979" i="24"/>
  <c r="E939" i="24"/>
  <c r="E899" i="24"/>
  <c r="E859" i="24"/>
  <c r="E819" i="24"/>
  <c r="F771" i="24"/>
  <c r="E731" i="24"/>
  <c r="E691" i="24"/>
  <c r="F651" i="24"/>
  <c r="E629" i="24"/>
  <c r="F600" i="24"/>
  <c r="F562" i="24"/>
  <c r="E540" i="24"/>
  <c r="F512" i="24"/>
  <c r="E490" i="24"/>
  <c r="E471" i="24"/>
  <c r="F451" i="24"/>
  <c r="F432" i="24"/>
  <c r="F418" i="24"/>
  <c r="F399" i="24"/>
  <c r="F380" i="24"/>
  <c r="F362" i="24"/>
  <c r="F349" i="24"/>
  <c r="F331" i="24"/>
  <c r="F318" i="24"/>
  <c r="F300" i="24"/>
  <c r="F282" i="24"/>
  <c r="F269" i="24"/>
  <c r="F251" i="24"/>
  <c r="F238" i="24"/>
  <c r="F220" i="24"/>
  <c r="F202" i="24"/>
  <c r="F189" i="24"/>
  <c r="F171" i="24"/>
  <c r="F158" i="24"/>
  <c r="F148" i="24"/>
  <c r="E139" i="24"/>
  <c r="F129" i="24"/>
  <c r="F119" i="24"/>
  <c r="E110" i="24"/>
  <c r="F100" i="24"/>
  <c r="E91" i="24"/>
  <c r="F81" i="24"/>
  <c r="E72" i="24"/>
  <c r="F62" i="24"/>
  <c r="F48" i="24"/>
  <c r="F799" i="24"/>
  <c r="F590" i="24"/>
  <c r="F481" i="24"/>
  <c r="E410" i="24"/>
  <c r="F341" i="24"/>
  <c r="F261" i="24"/>
  <c r="F199" i="24"/>
  <c r="F142" i="24"/>
  <c r="E109" i="24"/>
  <c r="F70" i="24"/>
  <c r="F38" i="24"/>
  <c r="F1210" i="24"/>
  <c r="F1041" i="24"/>
  <c r="E921" i="24"/>
  <c r="E758" i="24"/>
  <c r="E590" i="24"/>
  <c r="E481" i="24"/>
  <c r="F409" i="24"/>
  <c r="E341" i="24"/>
  <c r="E279" i="24"/>
  <c r="E212" i="24"/>
  <c r="F151" i="24"/>
  <c r="E118" i="24"/>
  <c r="F79" i="24"/>
  <c r="E42" i="24"/>
  <c r="E1250" i="24"/>
  <c r="E1081" i="24"/>
  <c r="F919" i="24"/>
  <c r="F752" i="24"/>
  <c r="E612" i="24"/>
  <c r="F500" i="24"/>
  <c r="E428" i="24"/>
  <c r="E1311" i="24"/>
  <c r="E1271" i="24"/>
  <c r="F1228" i="24"/>
  <c r="E1180" i="24"/>
  <c r="E1140" i="24"/>
  <c r="E1100" i="24"/>
  <c r="E1060" i="24"/>
  <c r="E1019" i="24"/>
  <c r="F972" i="24"/>
  <c r="F932" i="24"/>
  <c r="F892" i="24"/>
  <c r="F852" i="24"/>
  <c r="E811" i="24"/>
  <c r="F770" i="24"/>
  <c r="F730" i="24"/>
  <c r="F690" i="24"/>
  <c r="E651" i="24"/>
  <c r="F622" i="24"/>
  <c r="F599" i="24"/>
  <c r="E562" i="24"/>
  <c r="F539" i="24"/>
  <c r="E512" i="24"/>
  <c r="F489" i="24"/>
  <c r="F470" i="24"/>
  <c r="E451" i="24"/>
  <c r="E432" i="24"/>
  <c r="E418" i="24"/>
  <c r="F398" i="24"/>
  <c r="E380" i="24"/>
  <c r="E362" i="24"/>
  <c r="E349" i="24"/>
  <c r="E331" i="24"/>
  <c r="E318" i="24"/>
  <c r="E300" i="24"/>
  <c r="E282" i="24"/>
  <c r="E269" i="24"/>
  <c r="E251" i="24"/>
  <c r="E238" i="24"/>
  <c r="E220" i="24"/>
  <c r="E202" i="24"/>
  <c r="E189" i="24"/>
  <c r="E171" i="24"/>
  <c r="E158" i="24"/>
  <c r="E148" i="24"/>
  <c r="F138" i="24"/>
  <c r="F128" i="24"/>
  <c r="E119" i="24"/>
  <c r="F109" i="24"/>
  <c r="E100" i="24"/>
  <c r="F90" i="24"/>
  <c r="E81" i="24"/>
  <c r="F71" i="24"/>
  <c r="F61" i="24"/>
  <c r="E52" i="24"/>
  <c r="E48" i="24"/>
  <c r="E39" i="24"/>
  <c r="E30" i="24"/>
  <c r="E1299" i="24"/>
  <c r="E1259" i="24"/>
  <c r="E1218" i="24"/>
  <c r="F1168" i="24"/>
  <c r="F1128" i="24"/>
  <c r="F1088" i="24"/>
  <c r="F1048" i="24"/>
  <c r="E1002" i="24"/>
  <c r="F961" i="24"/>
  <c r="F921" i="24"/>
  <c r="F881" i="24"/>
  <c r="F758" i="24"/>
  <c r="F678" i="24"/>
  <c r="F618" i="24"/>
  <c r="F530" i="24"/>
  <c r="F448" i="24"/>
  <c r="F372" i="24"/>
  <c r="F310" i="24"/>
  <c r="F248" i="24"/>
  <c r="F181" i="24"/>
  <c r="F132" i="24"/>
  <c r="E90" i="24"/>
  <c r="F51" i="24"/>
  <c r="F1251" i="24"/>
  <c r="F1122" i="24"/>
  <c r="E961" i="24"/>
  <c r="E798" i="24"/>
  <c r="F640" i="24"/>
  <c r="E530" i="24"/>
  <c r="F442" i="24"/>
  <c r="E359" i="24"/>
  <c r="E292" i="24"/>
  <c r="E230" i="24"/>
  <c r="E168" i="24"/>
  <c r="F122" i="24"/>
  <c r="F89" i="24"/>
  <c r="E51" i="24"/>
  <c r="F1290" i="24"/>
  <c r="E1122" i="24"/>
  <c r="F959" i="24"/>
  <c r="F792" i="24"/>
  <c r="F639" i="24"/>
  <c r="F528" i="24"/>
  <c r="E442" i="24"/>
  <c r="F1289" i="24"/>
  <c r="F958" i="24"/>
  <c r="E639" i="24"/>
  <c r="F441" i="24"/>
  <c r="E358" i="24"/>
  <c r="E291" i="24"/>
  <c r="E229" i="24"/>
  <c r="E162" i="24"/>
  <c r="F121" i="24"/>
  <c r="E88" i="24"/>
  <c r="E50" i="24"/>
  <c r="F340" i="24"/>
  <c r="F211" i="24"/>
  <c r="F112" i="24"/>
  <c r="E79" i="24"/>
  <c r="E211" i="24"/>
  <c r="F78" i="24"/>
  <c r="E41" i="24"/>
  <c r="F309" i="24"/>
  <c r="F98" i="24"/>
  <c r="F1038" i="24"/>
  <c r="E309" i="24"/>
  <c r="F92" i="24"/>
  <c r="E669" i="24"/>
  <c r="F229" i="24"/>
  <c r="F50" i="24"/>
  <c r="F1249" i="24"/>
  <c r="F611" i="24"/>
  <c r="F422" i="24"/>
  <c r="F278" i="24"/>
  <c r="F150" i="24"/>
  <c r="F41" i="24"/>
  <c r="E150" i="24"/>
  <c r="E752" i="24"/>
  <c r="F242" i="24"/>
  <c r="E60" i="24"/>
  <c r="E480" i="24"/>
  <c r="E180" i="24"/>
  <c r="E28" i="24"/>
  <c r="F358" i="24"/>
  <c r="E122" i="24"/>
  <c r="F1209" i="24"/>
  <c r="E872" i="24"/>
  <c r="E589" i="24"/>
  <c r="F408" i="24"/>
  <c r="E340" i="24"/>
  <c r="E278" i="24"/>
  <c r="E112" i="24"/>
  <c r="E500" i="24"/>
  <c r="F131" i="24"/>
  <c r="F709" i="24"/>
  <c r="E242" i="24"/>
  <c r="F59" i="24"/>
  <c r="F460" i="24"/>
  <c r="F162" i="24"/>
  <c r="F1161" i="24"/>
  <c r="E832" i="24"/>
  <c r="F550" i="24"/>
  <c r="F389" i="24"/>
  <c r="F322" i="24"/>
  <c r="F260" i="24"/>
  <c r="F198" i="24"/>
  <c r="E141" i="24"/>
  <c r="E108" i="24"/>
  <c r="F69" i="24"/>
  <c r="F32" i="24"/>
  <c r="F1119" i="24"/>
  <c r="E792" i="24"/>
  <c r="F522" i="24"/>
  <c r="E389" i="24"/>
  <c r="E322" i="24"/>
  <c r="E260" i="24"/>
  <c r="E198" i="24"/>
  <c r="F140" i="24"/>
  <c r="F102" i="24"/>
  <c r="E69" i="24"/>
  <c r="E32" i="24"/>
  <c r="F1078" i="24"/>
  <c r="F371" i="24"/>
  <c r="F180" i="24"/>
  <c r="F28" i="24"/>
  <c r="E371" i="24"/>
  <c r="E131" i="24"/>
  <c r="F998" i="24"/>
  <c r="F291" i="24"/>
  <c r="F88" i="24"/>
  <c r="E1198" i="24"/>
  <c r="B17" i="24"/>
  <c r="D15" i="24"/>
  <c r="C15" i="24"/>
  <c r="AM27" i="18"/>
  <c r="AF27" i="18"/>
  <c r="Y27" i="18"/>
  <c r="R27" i="18"/>
  <c r="K27" i="18"/>
  <c r="E27" i="18"/>
  <c r="AM26" i="18"/>
  <c r="AF26" i="18"/>
  <c r="Y26" i="18"/>
  <c r="R26" i="18"/>
  <c r="K26" i="18"/>
  <c r="E26" i="18"/>
  <c r="C1198" i="24" l="1"/>
  <c r="D1198" i="24"/>
  <c r="C322" i="24"/>
  <c r="D322" i="24"/>
  <c r="C141" i="24"/>
  <c r="D141" i="24"/>
  <c r="D278" i="24"/>
  <c r="C278" i="24"/>
  <c r="C28" i="24"/>
  <c r="D28" i="24"/>
  <c r="D79" i="24"/>
  <c r="C79" i="24"/>
  <c r="D229" i="24"/>
  <c r="C229" i="24"/>
  <c r="C798" i="24"/>
  <c r="D798" i="24"/>
  <c r="D202" i="24"/>
  <c r="C202" i="24"/>
  <c r="C331" i="24"/>
  <c r="D331" i="24"/>
  <c r="D1180" i="24"/>
  <c r="C1180" i="24"/>
  <c r="D279" i="24"/>
  <c r="C279" i="24"/>
  <c r="C410" i="24"/>
  <c r="D410" i="24"/>
  <c r="D91" i="24"/>
  <c r="C91" i="24"/>
  <c r="D629" i="24"/>
  <c r="C629" i="24"/>
  <c r="D199" i="24"/>
  <c r="C199" i="24"/>
  <c r="D1001" i="24"/>
  <c r="C1001" i="24"/>
  <c r="C642" i="24"/>
  <c r="D642" i="24"/>
  <c r="C221" i="24"/>
  <c r="D221" i="24"/>
  <c r="C350" i="24"/>
  <c r="D350" i="24"/>
  <c r="C99" i="24"/>
  <c r="D99" i="24"/>
  <c r="D152" i="24"/>
  <c r="C152" i="24"/>
  <c r="C472" i="24"/>
  <c r="D472" i="24"/>
  <c r="D699" i="24"/>
  <c r="C699" i="24"/>
  <c r="C1028" i="24"/>
  <c r="D1028" i="24"/>
  <c r="C58" i="24"/>
  <c r="D58" i="24"/>
  <c r="D120" i="24"/>
  <c r="C120" i="24"/>
  <c r="D182" i="24"/>
  <c r="C182" i="24"/>
  <c r="C249" i="24"/>
  <c r="D249" i="24"/>
  <c r="D311" i="24"/>
  <c r="C311" i="24"/>
  <c r="C378" i="24"/>
  <c r="D378" i="24"/>
  <c r="D449" i="24"/>
  <c r="C449" i="24"/>
  <c r="D531" i="24"/>
  <c r="C531" i="24"/>
  <c r="C802" i="24"/>
  <c r="D802" i="24"/>
  <c r="C1130" i="24"/>
  <c r="D1130" i="24"/>
  <c r="C478" i="24"/>
  <c r="D478" i="24"/>
  <c r="D571" i="24"/>
  <c r="C571" i="24"/>
  <c r="C869" i="24"/>
  <c r="D869" i="24"/>
  <c r="C179" i="24"/>
  <c r="D179" i="24"/>
  <c r="D241" i="24"/>
  <c r="C241" i="24"/>
  <c r="C308" i="24"/>
  <c r="D308" i="24"/>
  <c r="C370" i="24"/>
  <c r="D370" i="24"/>
  <c r="C638" i="24"/>
  <c r="D638" i="24"/>
  <c r="D971" i="24"/>
  <c r="C971" i="24"/>
  <c r="D1139" i="24"/>
  <c r="C1139" i="24"/>
  <c r="C398" i="24"/>
  <c r="D398" i="24"/>
  <c r="C690" i="24"/>
  <c r="D690" i="24"/>
  <c r="C1038" i="24"/>
  <c r="D1038" i="24"/>
  <c r="D1209" i="24"/>
  <c r="C1209" i="24"/>
  <c r="C390" i="24"/>
  <c r="D390" i="24"/>
  <c r="C452" i="24"/>
  <c r="D452" i="24"/>
  <c r="D519" i="24"/>
  <c r="C519" i="24"/>
  <c r="D591" i="24"/>
  <c r="C591" i="24"/>
  <c r="D659" i="24"/>
  <c r="C659" i="24"/>
  <c r="D979" i="24"/>
  <c r="C979" i="24"/>
  <c r="C1290" i="24"/>
  <c r="D1290" i="24"/>
  <c r="D529" i="24"/>
  <c r="C529" i="24"/>
  <c r="C601" i="24"/>
  <c r="D601" i="24"/>
  <c r="C722" i="24"/>
  <c r="D722" i="24"/>
  <c r="C1188" i="24"/>
  <c r="D1188" i="24"/>
  <c r="D69" i="24"/>
  <c r="C69" i="24"/>
  <c r="D260" i="24"/>
  <c r="C260" i="24"/>
  <c r="C792" i="24"/>
  <c r="D792" i="24"/>
  <c r="D108" i="24"/>
  <c r="C108" i="24"/>
  <c r="D242" i="24"/>
  <c r="C242" i="24"/>
  <c r="D112" i="24"/>
  <c r="C112" i="24"/>
  <c r="C589" i="24"/>
  <c r="D589" i="24"/>
  <c r="C60" i="24"/>
  <c r="D60" i="24"/>
  <c r="D669" i="24"/>
  <c r="C669" i="24"/>
  <c r="D211" i="24"/>
  <c r="C211" i="24"/>
  <c r="D162" i="24"/>
  <c r="C162" i="24"/>
  <c r="C442" i="24"/>
  <c r="D442" i="24"/>
  <c r="C292" i="24"/>
  <c r="D292" i="24"/>
  <c r="C1002" i="24"/>
  <c r="D1002" i="24"/>
  <c r="C30" i="24"/>
  <c r="D30" i="24"/>
  <c r="D100" i="24"/>
  <c r="C100" i="24"/>
  <c r="D189" i="24"/>
  <c r="C189" i="24"/>
  <c r="D251" i="24"/>
  <c r="C251" i="24"/>
  <c r="C318" i="24"/>
  <c r="D318" i="24"/>
  <c r="C380" i="24"/>
  <c r="D380" i="24"/>
  <c r="D451" i="24"/>
  <c r="C451" i="24"/>
  <c r="D651" i="24"/>
  <c r="C651" i="24"/>
  <c r="D811" i="24"/>
  <c r="C811" i="24"/>
  <c r="D1140" i="24"/>
  <c r="C1140" i="24"/>
  <c r="D1311" i="24"/>
  <c r="C1311" i="24"/>
  <c r="C42" i="24"/>
  <c r="D42" i="24"/>
  <c r="D212" i="24"/>
  <c r="C212" i="24"/>
  <c r="C481" i="24"/>
  <c r="D481" i="24"/>
  <c r="C109" i="24"/>
  <c r="D109" i="24"/>
  <c r="C490" i="24"/>
  <c r="D490" i="24"/>
  <c r="D731" i="24"/>
  <c r="C731" i="24"/>
  <c r="D899" i="24"/>
  <c r="C899" i="24"/>
  <c r="C552" i="24"/>
  <c r="D552" i="24"/>
  <c r="C1210" i="24"/>
  <c r="D1210" i="24"/>
  <c r="D61" i="24"/>
  <c r="C61" i="24"/>
  <c r="C508" i="24"/>
  <c r="D508" i="24"/>
  <c r="D31" i="24"/>
  <c r="C31" i="24"/>
  <c r="D149" i="24"/>
  <c r="C149" i="24"/>
  <c r="D208" i="24"/>
  <c r="C208" i="24"/>
  <c r="D270" i="24"/>
  <c r="C270" i="24"/>
  <c r="C332" i="24"/>
  <c r="D332" i="24"/>
  <c r="C400" i="24"/>
  <c r="D400" i="24"/>
  <c r="D1189" i="24"/>
  <c r="C1189" i="24"/>
  <c r="C409" i="24"/>
  <c r="D409" i="24"/>
  <c r="C878" i="24"/>
  <c r="D878" i="24"/>
  <c r="D248" i="24"/>
  <c r="C248" i="24"/>
  <c r="D140" i="24"/>
  <c r="C140" i="24"/>
  <c r="C458" i="24"/>
  <c r="D458" i="24"/>
  <c r="C820" i="24"/>
  <c r="D820" i="24"/>
  <c r="C988" i="24"/>
  <c r="D988" i="24"/>
  <c r="C80" i="24"/>
  <c r="D80" i="24"/>
  <c r="D111" i="24"/>
  <c r="C111" i="24"/>
  <c r="D142" i="24"/>
  <c r="C142" i="24"/>
  <c r="D178" i="24"/>
  <c r="C178" i="24"/>
  <c r="C209" i="24"/>
  <c r="D209" i="24"/>
  <c r="D240" i="24"/>
  <c r="C240" i="24"/>
  <c r="D271" i="24"/>
  <c r="C271" i="24"/>
  <c r="C302" i="24"/>
  <c r="D302" i="24"/>
  <c r="C338" i="24"/>
  <c r="D338" i="24"/>
  <c r="D369" i="24"/>
  <c r="C369" i="24"/>
  <c r="C401" i="24"/>
  <c r="D401" i="24"/>
  <c r="D1280" i="24"/>
  <c r="C1280" i="24"/>
  <c r="C392" i="24"/>
  <c r="D392" i="24"/>
  <c r="C509" i="24"/>
  <c r="D509" i="24"/>
  <c r="D681" i="24"/>
  <c r="C681" i="24"/>
  <c r="D949" i="24"/>
  <c r="C949" i="24"/>
  <c r="C1112" i="24"/>
  <c r="D1112" i="24"/>
  <c r="C1192" i="24"/>
  <c r="D1192" i="24"/>
  <c r="D170" i="24"/>
  <c r="C170" i="24"/>
  <c r="D201" i="24"/>
  <c r="C201" i="24"/>
  <c r="D232" i="24"/>
  <c r="C232" i="24"/>
  <c r="D268" i="24"/>
  <c r="C268" i="24"/>
  <c r="D299" i="24"/>
  <c r="C299" i="24"/>
  <c r="C330" i="24"/>
  <c r="D330" i="24"/>
  <c r="C361" i="24"/>
  <c r="D361" i="24"/>
  <c r="D431" i="24"/>
  <c r="C431" i="24"/>
  <c r="C469" i="24"/>
  <c r="D469" i="24"/>
  <c r="C561" i="24"/>
  <c r="D561" i="24"/>
  <c r="C621" i="24"/>
  <c r="D621" i="24"/>
  <c r="C682" i="24"/>
  <c r="D682" i="24"/>
  <c r="D1199" i="24"/>
  <c r="C1199" i="24"/>
  <c r="C422" i="24"/>
  <c r="D422" i="24"/>
  <c r="C460" i="24"/>
  <c r="D460" i="24"/>
  <c r="D611" i="24"/>
  <c r="C611" i="24"/>
  <c r="D749" i="24"/>
  <c r="C749" i="24"/>
  <c r="C1268" i="24"/>
  <c r="D1268" i="24"/>
  <c r="C412" i="24"/>
  <c r="D412" i="24"/>
  <c r="C448" i="24"/>
  <c r="D448" i="24"/>
  <c r="D479" i="24"/>
  <c r="C479" i="24"/>
  <c r="C510" i="24"/>
  <c r="D510" i="24"/>
  <c r="C541" i="24"/>
  <c r="D541" i="24"/>
  <c r="C572" i="24"/>
  <c r="D572" i="24"/>
  <c r="C618" i="24"/>
  <c r="D618" i="24"/>
  <c r="C649" i="24"/>
  <c r="D649" i="24"/>
  <c r="C850" i="24"/>
  <c r="D850" i="24"/>
  <c r="D900" i="24"/>
  <c r="C900" i="24"/>
  <c r="C962" i="24"/>
  <c r="D962" i="24"/>
  <c r="C1170" i="24"/>
  <c r="D1170" i="24"/>
  <c r="C1228" i="24"/>
  <c r="D1228" i="24"/>
  <c r="C520" i="24"/>
  <c r="D520" i="24"/>
  <c r="D551" i="24"/>
  <c r="C551" i="24"/>
  <c r="C592" i="24"/>
  <c r="D592" i="24"/>
  <c r="C628" i="24"/>
  <c r="D628" i="24"/>
  <c r="C660" i="24"/>
  <c r="D660" i="24"/>
  <c r="C868" i="24"/>
  <c r="D868" i="24"/>
  <c r="C918" i="24"/>
  <c r="D918" i="24"/>
  <c r="D1121" i="24"/>
  <c r="C1121" i="24"/>
  <c r="D1171" i="24"/>
  <c r="C1171" i="24"/>
  <c r="C712" i="24"/>
  <c r="D712" i="24"/>
  <c r="C762" i="24"/>
  <c r="D762" i="24"/>
  <c r="C970" i="24"/>
  <c r="D970" i="24"/>
  <c r="D1020" i="24"/>
  <c r="C1020" i="24"/>
  <c r="D1231" i="24"/>
  <c r="C1231" i="24"/>
  <c r="D1281" i="24"/>
  <c r="C1281" i="24"/>
  <c r="C688" i="24"/>
  <c r="D688" i="24"/>
  <c r="D719" i="24"/>
  <c r="C719" i="24"/>
  <c r="C750" i="24"/>
  <c r="D750" i="24"/>
  <c r="C781" i="24"/>
  <c r="D781" i="24"/>
  <c r="C812" i="24"/>
  <c r="D812" i="24"/>
  <c r="C848" i="24"/>
  <c r="D848" i="24"/>
  <c r="D879" i="24"/>
  <c r="C879" i="24"/>
  <c r="D919" i="24"/>
  <c r="C919" i="24"/>
  <c r="D950" i="24"/>
  <c r="C950" i="24"/>
  <c r="D981" i="24"/>
  <c r="C981" i="24"/>
  <c r="C1012" i="24"/>
  <c r="D1012" i="24"/>
  <c r="C1048" i="24"/>
  <c r="D1048" i="24"/>
  <c r="D1079" i="24"/>
  <c r="C1079" i="24"/>
  <c r="C1110" i="24"/>
  <c r="D1110" i="24"/>
  <c r="D1141" i="24"/>
  <c r="C1141" i="24"/>
  <c r="C1172" i="24"/>
  <c r="D1172" i="24"/>
  <c r="D1211" i="24"/>
  <c r="C1211" i="24"/>
  <c r="C1242" i="24"/>
  <c r="D1242" i="24"/>
  <c r="C1278" i="24"/>
  <c r="D1278" i="24"/>
  <c r="D1309" i="24"/>
  <c r="C1309" i="24"/>
  <c r="C658" i="24"/>
  <c r="D658" i="24"/>
  <c r="C689" i="24"/>
  <c r="D689" i="24"/>
  <c r="C720" i="24"/>
  <c r="D720" i="24"/>
  <c r="C751" i="24"/>
  <c r="D751" i="24"/>
  <c r="C782" i="24"/>
  <c r="D782" i="24"/>
  <c r="C818" i="24"/>
  <c r="D818" i="24"/>
  <c r="C849" i="24"/>
  <c r="D849" i="24"/>
  <c r="C880" i="24"/>
  <c r="D880" i="24"/>
  <c r="D920" i="24"/>
  <c r="C920" i="24"/>
  <c r="D951" i="24"/>
  <c r="C951" i="24"/>
  <c r="C982" i="24"/>
  <c r="D982" i="24"/>
  <c r="C1018" i="24"/>
  <c r="D1018" i="24"/>
  <c r="D1049" i="24"/>
  <c r="C1049" i="24"/>
  <c r="D1080" i="24"/>
  <c r="C1080" i="24"/>
  <c r="D1111" i="24"/>
  <c r="C1111" i="24"/>
  <c r="C1142" i="24"/>
  <c r="D1142" i="24"/>
  <c r="C1178" i="24"/>
  <c r="D1178" i="24"/>
  <c r="C1212" i="24"/>
  <c r="D1212" i="24"/>
  <c r="C1248" i="24"/>
  <c r="D1248" i="24"/>
  <c r="D1279" i="24"/>
  <c r="C1279" i="24"/>
  <c r="D1310" i="24"/>
  <c r="C1310" i="24"/>
  <c r="D131" i="24"/>
  <c r="C131" i="24"/>
  <c r="C872" i="24"/>
  <c r="D872" i="24"/>
  <c r="C50" i="24"/>
  <c r="D50" i="24"/>
  <c r="D639" i="24"/>
  <c r="C639" i="24"/>
  <c r="C1122" i="24"/>
  <c r="D1122" i="24"/>
  <c r="D359" i="24"/>
  <c r="C359" i="24"/>
  <c r="C1218" i="24"/>
  <c r="D1218" i="24"/>
  <c r="D39" i="24"/>
  <c r="C39" i="24"/>
  <c r="D148" i="24"/>
  <c r="C148" i="24"/>
  <c r="C269" i="24"/>
  <c r="D269" i="24"/>
  <c r="C562" i="24"/>
  <c r="D562" i="24"/>
  <c r="D1019" i="24"/>
  <c r="C1019" i="24"/>
  <c r="C428" i="24"/>
  <c r="D428" i="24"/>
  <c r="C590" i="24"/>
  <c r="D590" i="24"/>
  <c r="D939" i="24"/>
  <c r="C939" i="24"/>
  <c r="C38" i="24"/>
  <c r="D38" i="24"/>
  <c r="C462" i="24"/>
  <c r="D462" i="24"/>
  <c r="D49" i="24"/>
  <c r="C49" i="24"/>
  <c r="D159" i="24"/>
  <c r="C159" i="24"/>
  <c r="D288" i="24"/>
  <c r="C288" i="24"/>
  <c r="D419" i="24"/>
  <c r="C419" i="24"/>
  <c r="C602" i="24"/>
  <c r="D602" i="24"/>
  <c r="C1232" i="24"/>
  <c r="D1232" i="24"/>
  <c r="C310" i="24"/>
  <c r="D310" i="24"/>
  <c r="D391" i="24"/>
  <c r="C391" i="24"/>
  <c r="C68" i="24"/>
  <c r="D68" i="24"/>
  <c r="C78" i="24"/>
  <c r="D78" i="24"/>
  <c r="C570" i="24"/>
  <c r="D570" i="24"/>
  <c r="C860" i="24"/>
  <c r="D860" i="24"/>
  <c r="C89" i="24"/>
  <c r="D89" i="24"/>
  <c r="D151" i="24"/>
  <c r="C151" i="24"/>
  <c r="D218" i="24"/>
  <c r="C218" i="24"/>
  <c r="D280" i="24"/>
  <c r="C280" i="24"/>
  <c r="C342" i="24"/>
  <c r="D342" i="24"/>
  <c r="C482" i="24"/>
  <c r="D482" i="24"/>
  <c r="C882" i="24"/>
  <c r="D882" i="24"/>
  <c r="C1050" i="24"/>
  <c r="D1050" i="24"/>
  <c r="C440" i="24"/>
  <c r="D440" i="24"/>
  <c r="C521" i="24"/>
  <c r="D521" i="24"/>
  <c r="D1131" i="24"/>
  <c r="C1131" i="24"/>
  <c r="D210" i="24"/>
  <c r="C210" i="24"/>
  <c r="D272" i="24"/>
  <c r="C272" i="24"/>
  <c r="D339" i="24"/>
  <c r="C339" i="24"/>
  <c r="C402" i="24"/>
  <c r="D402" i="24"/>
  <c r="C708" i="24"/>
  <c r="D708" i="24"/>
  <c r="D1051" i="24"/>
  <c r="C1051" i="24"/>
  <c r="C1222" i="24"/>
  <c r="D1222" i="24"/>
  <c r="C770" i="24"/>
  <c r="D770" i="24"/>
  <c r="C952" i="24"/>
  <c r="D952" i="24"/>
  <c r="C1118" i="24"/>
  <c r="D1118" i="24"/>
  <c r="D1289" i="24"/>
  <c r="C1289" i="24"/>
  <c r="D421" i="24"/>
  <c r="C421" i="24"/>
  <c r="C488" i="24"/>
  <c r="D488" i="24"/>
  <c r="C550" i="24"/>
  <c r="D550" i="24"/>
  <c r="C622" i="24"/>
  <c r="D622" i="24"/>
  <c r="C709" i="24"/>
  <c r="D709" i="24"/>
  <c r="D1029" i="24"/>
  <c r="C1029" i="24"/>
  <c r="D1240" i="24"/>
  <c r="C1240" i="24"/>
  <c r="C498" i="24"/>
  <c r="D498" i="24"/>
  <c r="C560" i="24"/>
  <c r="D560" i="24"/>
  <c r="C632" i="24"/>
  <c r="D632" i="24"/>
  <c r="C672" i="24"/>
  <c r="D672" i="24"/>
  <c r="C930" i="24"/>
  <c r="D930" i="24"/>
  <c r="D980" i="24"/>
  <c r="C980" i="24"/>
  <c r="D1241" i="24"/>
  <c r="C1241" i="24"/>
  <c r="C779" i="24"/>
  <c r="D779" i="24"/>
  <c r="C829" i="24"/>
  <c r="D829" i="24"/>
  <c r="C1032" i="24"/>
  <c r="D1032" i="24"/>
  <c r="C1082" i="24"/>
  <c r="D1082" i="24"/>
  <c r="C1298" i="24"/>
  <c r="D1298" i="24"/>
  <c r="C661" i="24"/>
  <c r="D661" i="24"/>
  <c r="C692" i="24"/>
  <c r="D692" i="24"/>
  <c r="C728" i="24"/>
  <c r="D728" i="24"/>
  <c r="D759" i="24"/>
  <c r="C759" i="24"/>
  <c r="C790" i="24"/>
  <c r="D790" i="24"/>
  <c r="C821" i="24"/>
  <c r="D821" i="24"/>
  <c r="C852" i="24"/>
  <c r="D852" i="24"/>
  <c r="C888" i="24"/>
  <c r="D888" i="24"/>
  <c r="C928" i="24"/>
  <c r="D928" i="24"/>
  <c r="D959" i="24"/>
  <c r="C959" i="24"/>
  <c r="D990" i="24"/>
  <c r="C990" i="24"/>
  <c r="D1021" i="24"/>
  <c r="C1021" i="24"/>
  <c r="C1052" i="24"/>
  <c r="D1052" i="24"/>
  <c r="C1088" i="24"/>
  <c r="D1088" i="24"/>
  <c r="D1119" i="24"/>
  <c r="C1119" i="24"/>
  <c r="D1150" i="24"/>
  <c r="C1150" i="24"/>
  <c r="D1181" i="24"/>
  <c r="C1181" i="24"/>
  <c r="D1220" i="24"/>
  <c r="C1220" i="24"/>
  <c r="D1251" i="24"/>
  <c r="C1251" i="24"/>
  <c r="C1282" i="24"/>
  <c r="D1282" i="24"/>
  <c r="C1318" i="24"/>
  <c r="D1318" i="24"/>
  <c r="C662" i="24"/>
  <c r="D662" i="24"/>
  <c r="C698" i="24"/>
  <c r="D698" i="24"/>
  <c r="C729" i="24"/>
  <c r="D729" i="24"/>
  <c r="C760" i="24"/>
  <c r="D760" i="24"/>
  <c r="C791" i="24"/>
  <c r="D791" i="24"/>
  <c r="C822" i="24"/>
  <c r="D822" i="24"/>
  <c r="C858" i="24"/>
  <c r="D858" i="24"/>
  <c r="C889" i="24"/>
  <c r="D889" i="24"/>
  <c r="D929" i="24"/>
  <c r="C929" i="24"/>
  <c r="D960" i="24"/>
  <c r="C960" i="24"/>
  <c r="D991" i="24"/>
  <c r="C991" i="24"/>
  <c r="C1022" i="24"/>
  <c r="D1022" i="24"/>
  <c r="C1058" i="24"/>
  <c r="D1058" i="24"/>
  <c r="D1089" i="24"/>
  <c r="C1089" i="24"/>
  <c r="D1120" i="24"/>
  <c r="C1120" i="24"/>
  <c r="D1151" i="24"/>
  <c r="C1151" i="24"/>
  <c r="C1182" i="24"/>
  <c r="D1182" i="24"/>
  <c r="D1221" i="24"/>
  <c r="C1221" i="24"/>
  <c r="C1252" i="24"/>
  <c r="D1252" i="24"/>
  <c r="C1288" i="24"/>
  <c r="D1288" i="24"/>
  <c r="D1319" i="24"/>
  <c r="C1319" i="24"/>
  <c r="D371" i="24"/>
  <c r="C371" i="24"/>
  <c r="C389" i="24"/>
  <c r="D389" i="24"/>
  <c r="C340" i="24"/>
  <c r="D340" i="24"/>
  <c r="D180" i="24"/>
  <c r="C180" i="24"/>
  <c r="C752" i="24"/>
  <c r="D752" i="24"/>
  <c r="C309" i="24"/>
  <c r="D309" i="24"/>
  <c r="D41" i="24"/>
  <c r="C41" i="24"/>
  <c r="D88" i="24"/>
  <c r="C88" i="24"/>
  <c r="D291" i="24"/>
  <c r="C291" i="24"/>
  <c r="D168" i="24"/>
  <c r="C168" i="24"/>
  <c r="D961" i="24"/>
  <c r="C961" i="24"/>
  <c r="D90" i="24"/>
  <c r="C90" i="24"/>
  <c r="D1259" i="24"/>
  <c r="C1259" i="24"/>
  <c r="C48" i="24"/>
  <c r="D48" i="24"/>
  <c r="D81" i="24"/>
  <c r="C81" i="24"/>
  <c r="D119" i="24"/>
  <c r="C119" i="24"/>
  <c r="D158" i="24"/>
  <c r="C158" i="24"/>
  <c r="D220" i="24"/>
  <c r="C220" i="24"/>
  <c r="D282" i="24"/>
  <c r="C282" i="24"/>
  <c r="C349" i="24"/>
  <c r="D349" i="24"/>
  <c r="C418" i="24"/>
  <c r="D418" i="24"/>
  <c r="D1060" i="24"/>
  <c r="C1060" i="24"/>
  <c r="D1081" i="24"/>
  <c r="C1081" i="24"/>
  <c r="D118" i="24"/>
  <c r="C118" i="24"/>
  <c r="C341" i="24"/>
  <c r="D341" i="24"/>
  <c r="C758" i="24"/>
  <c r="D758" i="24"/>
  <c r="C139" i="24"/>
  <c r="D139" i="24"/>
  <c r="C540" i="24"/>
  <c r="D540" i="24"/>
  <c r="C819" i="24"/>
  <c r="D819" i="24"/>
  <c r="C70" i="24"/>
  <c r="D70" i="24"/>
  <c r="C261" i="24"/>
  <c r="D261" i="24"/>
  <c r="D128" i="24"/>
  <c r="C128" i="24"/>
  <c r="D130" i="24"/>
  <c r="C130" i="24"/>
  <c r="D172" i="24"/>
  <c r="C172" i="24"/>
  <c r="D239" i="24"/>
  <c r="C239" i="24"/>
  <c r="D301" i="24"/>
  <c r="C301" i="24"/>
  <c r="C368" i="24"/>
  <c r="D368" i="24"/>
  <c r="C438" i="24"/>
  <c r="D438" i="24"/>
  <c r="C518" i="24"/>
  <c r="D518" i="24"/>
  <c r="D940" i="24"/>
  <c r="C940" i="24"/>
  <c r="C1272" i="24"/>
  <c r="D1272" i="24"/>
  <c r="C1162" i="24"/>
  <c r="D1162" i="24"/>
  <c r="D132" i="24"/>
  <c r="C132" i="24"/>
  <c r="C372" i="24"/>
  <c r="D372" i="24"/>
  <c r="C718" i="24"/>
  <c r="D718" i="24"/>
  <c r="D82" i="24"/>
  <c r="C82" i="24"/>
  <c r="D121" i="24"/>
  <c r="C121" i="24"/>
  <c r="C491" i="24"/>
  <c r="D491" i="24"/>
  <c r="C740" i="24"/>
  <c r="D740" i="24"/>
  <c r="C1068" i="24"/>
  <c r="D1068" i="24"/>
  <c r="C62" i="24"/>
  <c r="D62" i="24"/>
  <c r="D98" i="24"/>
  <c r="C98" i="24"/>
  <c r="C129" i="24"/>
  <c r="D129" i="24"/>
  <c r="D160" i="24"/>
  <c r="C160" i="24"/>
  <c r="D191" i="24"/>
  <c r="C191" i="24"/>
  <c r="D222" i="24"/>
  <c r="C222" i="24"/>
  <c r="D258" i="24"/>
  <c r="C258" i="24"/>
  <c r="C289" i="24"/>
  <c r="D289" i="24"/>
  <c r="C320" i="24"/>
  <c r="D320" i="24"/>
  <c r="D351" i="24"/>
  <c r="C351" i="24"/>
  <c r="C382" i="24"/>
  <c r="D382" i="24"/>
  <c r="C420" i="24"/>
  <c r="D420" i="24"/>
  <c r="C548" i="24"/>
  <c r="D548" i="24"/>
  <c r="C608" i="24"/>
  <c r="D608" i="24"/>
  <c r="D1069" i="24"/>
  <c r="C1069" i="24"/>
  <c r="D1321" i="24"/>
  <c r="C1321" i="24"/>
  <c r="D411" i="24"/>
  <c r="C411" i="24"/>
  <c r="C598" i="24"/>
  <c r="D598" i="24"/>
  <c r="C648" i="24"/>
  <c r="D648" i="24"/>
  <c r="D989" i="24"/>
  <c r="C989" i="24"/>
  <c r="C1072" i="24"/>
  <c r="D1072" i="24"/>
  <c r="C1152" i="24"/>
  <c r="D1152" i="24"/>
  <c r="D188" i="24"/>
  <c r="C188" i="24"/>
  <c r="D219" i="24"/>
  <c r="C219" i="24"/>
  <c r="D250" i="24"/>
  <c r="C250" i="24"/>
  <c r="D281" i="24"/>
  <c r="C281" i="24"/>
  <c r="C312" i="24"/>
  <c r="D312" i="24"/>
  <c r="C348" i="24"/>
  <c r="D348" i="24"/>
  <c r="D379" i="24"/>
  <c r="C379" i="24"/>
  <c r="C450" i="24"/>
  <c r="D450" i="24"/>
  <c r="C890" i="24"/>
  <c r="D890" i="24"/>
  <c r="D1329" i="24"/>
  <c r="C1329" i="24"/>
  <c r="C441" i="24"/>
  <c r="D441" i="24"/>
  <c r="C522" i="24"/>
  <c r="D522" i="24"/>
  <c r="C399" i="24"/>
  <c r="D399" i="24"/>
  <c r="C430" i="24"/>
  <c r="D430" i="24"/>
  <c r="D461" i="24"/>
  <c r="C461" i="24"/>
  <c r="C492" i="24"/>
  <c r="D492" i="24"/>
  <c r="C528" i="24"/>
  <c r="D528" i="24"/>
  <c r="C559" i="24"/>
  <c r="D559" i="24"/>
  <c r="C600" i="24"/>
  <c r="D600" i="24"/>
  <c r="C631" i="24"/>
  <c r="D631" i="24"/>
  <c r="C721" i="24"/>
  <c r="D721" i="24"/>
  <c r="D771" i="24"/>
  <c r="C771" i="24"/>
  <c r="D1041" i="24"/>
  <c r="C1041" i="24"/>
  <c r="D1091" i="24"/>
  <c r="C1091" i="24"/>
  <c r="C1302" i="24"/>
  <c r="D1302" i="24"/>
  <c r="C502" i="24"/>
  <c r="D502" i="24"/>
  <c r="C538" i="24"/>
  <c r="D538" i="24"/>
  <c r="C569" i="24"/>
  <c r="D569" i="24"/>
  <c r="C610" i="24"/>
  <c r="D610" i="24"/>
  <c r="C641" i="24"/>
  <c r="D641" i="24"/>
  <c r="D739" i="24"/>
  <c r="C739" i="24"/>
  <c r="C789" i="24"/>
  <c r="D789" i="24"/>
  <c r="C992" i="24"/>
  <c r="D992" i="24"/>
  <c r="C1042" i="24"/>
  <c r="D1042" i="24"/>
  <c r="D1200" i="24"/>
  <c r="C1200" i="24"/>
  <c r="C1258" i="24"/>
  <c r="D1258" i="24"/>
  <c r="C1308" i="24"/>
  <c r="D1308" i="24"/>
  <c r="D841" i="24"/>
  <c r="C841" i="24"/>
  <c r="D891" i="24"/>
  <c r="C891" i="24"/>
  <c r="D1099" i="24"/>
  <c r="C1099" i="24"/>
  <c r="D1149" i="24"/>
  <c r="C1149" i="24"/>
  <c r="C1202" i="24"/>
  <c r="D1202" i="24"/>
  <c r="C670" i="24"/>
  <c r="D670" i="24"/>
  <c r="C701" i="24"/>
  <c r="D701" i="24"/>
  <c r="C732" i="24"/>
  <c r="D732" i="24"/>
  <c r="C768" i="24"/>
  <c r="D768" i="24"/>
  <c r="D799" i="24"/>
  <c r="C799" i="24"/>
  <c r="C830" i="24"/>
  <c r="D830" i="24"/>
  <c r="C861" i="24"/>
  <c r="D861" i="24"/>
  <c r="C892" i="24"/>
  <c r="D892" i="24"/>
  <c r="C932" i="24"/>
  <c r="D932" i="24"/>
  <c r="C968" i="24"/>
  <c r="D968" i="24"/>
  <c r="D999" i="24"/>
  <c r="C999" i="24"/>
  <c r="D1030" i="24"/>
  <c r="C1030" i="24"/>
  <c r="D1061" i="24"/>
  <c r="C1061" i="24"/>
  <c r="C1092" i="24"/>
  <c r="D1092" i="24"/>
  <c r="C1128" i="24"/>
  <c r="D1128" i="24"/>
  <c r="D1159" i="24"/>
  <c r="C1159" i="24"/>
  <c r="D1190" i="24"/>
  <c r="C1190" i="24"/>
  <c r="D1229" i="24"/>
  <c r="C1229" i="24"/>
  <c r="D1260" i="24"/>
  <c r="C1260" i="24"/>
  <c r="D1291" i="24"/>
  <c r="C1291" i="24"/>
  <c r="C1322" i="24"/>
  <c r="D1322" i="24"/>
  <c r="D671" i="24"/>
  <c r="C671" i="24"/>
  <c r="C702" i="24"/>
  <c r="D702" i="24"/>
  <c r="C738" i="24"/>
  <c r="D738" i="24"/>
  <c r="C769" i="24"/>
  <c r="D769" i="24"/>
  <c r="C800" i="24"/>
  <c r="D800" i="24"/>
  <c r="D831" i="24"/>
  <c r="C831" i="24"/>
  <c r="C862" i="24"/>
  <c r="D862" i="24"/>
  <c r="C898" i="24"/>
  <c r="D898" i="24"/>
  <c r="C938" i="24"/>
  <c r="D938" i="24"/>
  <c r="D969" i="24"/>
  <c r="C969" i="24"/>
  <c r="D1000" i="24"/>
  <c r="C1000" i="24"/>
  <c r="D1031" i="24"/>
  <c r="C1031" i="24"/>
  <c r="C1062" i="24"/>
  <c r="D1062" i="24"/>
  <c r="C1098" i="24"/>
  <c r="D1098" i="24"/>
  <c r="D1129" i="24"/>
  <c r="C1129" i="24"/>
  <c r="D1160" i="24"/>
  <c r="C1160" i="24"/>
  <c r="D1191" i="24"/>
  <c r="C1191" i="24"/>
  <c r="C1230" i="24"/>
  <c r="D1230" i="24"/>
  <c r="D1261" i="24"/>
  <c r="C1261" i="24"/>
  <c r="C1292" i="24"/>
  <c r="D1292" i="24"/>
  <c r="C1328" i="24"/>
  <c r="D1328" i="24"/>
  <c r="C32" i="24"/>
  <c r="D32" i="24"/>
  <c r="D198" i="24"/>
  <c r="C198" i="24"/>
  <c r="C832" i="24"/>
  <c r="D832" i="24"/>
  <c r="C500" i="24"/>
  <c r="D500" i="24"/>
  <c r="D122" i="24"/>
  <c r="C122" i="24"/>
  <c r="C480" i="24"/>
  <c r="D480" i="24"/>
  <c r="D150" i="24"/>
  <c r="C150" i="24"/>
  <c r="C358" i="24"/>
  <c r="D358" i="24"/>
  <c r="D51" i="24"/>
  <c r="C51" i="24"/>
  <c r="D230" i="24"/>
  <c r="C230" i="24"/>
  <c r="C530" i="24"/>
  <c r="D530" i="24"/>
  <c r="D1299" i="24"/>
  <c r="C1299" i="24"/>
  <c r="C52" i="24"/>
  <c r="D52" i="24"/>
  <c r="D171" i="24"/>
  <c r="C171" i="24"/>
  <c r="D238" i="24"/>
  <c r="C238" i="24"/>
  <c r="C300" i="24"/>
  <c r="D300" i="24"/>
  <c r="C362" i="24"/>
  <c r="D362" i="24"/>
  <c r="C432" i="24"/>
  <c r="D432" i="24"/>
  <c r="C512" i="24"/>
  <c r="D512" i="24"/>
  <c r="D1100" i="24"/>
  <c r="C1100" i="24"/>
  <c r="D1271" i="24"/>
  <c r="C1271" i="24"/>
  <c r="C612" i="24"/>
  <c r="D612" i="24"/>
  <c r="C1250" i="24"/>
  <c r="D1250" i="24"/>
  <c r="D921" i="24"/>
  <c r="C921" i="24"/>
  <c r="C72" i="24"/>
  <c r="D72" i="24"/>
  <c r="D110" i="24"/>
  <c r="C110" i="24"/>
  <c r="D471" i="24"/>
  <c r="C471" i="24"/>
  <c r="D691" i="24"/>
  <c r="C691" i="24"/>
  <c r="D859" i="24"/>
  <c r="C859" i="24"/>
  <c r="C328" i="24"/>
  <c r="D328" i="24"/>
  <c r="C678" i="24"/>
  <c r="D678" i="24"/>
  <c r="C429" i="24"/>
  <c r="D429" i="24"/>
  <c r="D190" i="24"/>
  <c r="C190" i="24"/>
  <c r="D252" i="24"/>
  <c r="C252" i="24"/>
  <c r="D319" i="24"/>
  <c r="C319" i="24"/>
  <c r="D381" i="24"/>
  <c r="C381" i="24"/>
  <c r="C652" i="24"/>
  <c r="D652" i="24"/>
  <c r="C1148" i="24"/>
  <c r="D1148" i="24"/>
  <c r="C1312" i="24"/>
  <c r="D1312" i="24"/>
  <c r="C29" i="24"/>
  <c r="D29" i="24"/>
  <c r="C181" i="24"/>
  <c r="D181" i="24"/>
  <c r="C881" i="24"/>
  <c r="D881" i="24"/>
  <c r="C558" i="24"/>
  <c r="D558" i="24"/>
  <c r="C40" i="24"/>
  <c r="D40" i="24"/>
  <c r="C101" i="24"/>
  <c r="D101" i="24"/>
  <c r="D59" i="24"/>
  <c r="C59" i="24"/>
  <c r="D92" i="24"/>
  <c r="C92" i="24"/>
  <c r="C630" i="24"/>
  <c r="D630" i="24"/>
  <c r="C780" i="24"/>
  <c r="D780" i="24"/>
  <c r="C948" i="24"/>
  <c r="D948" i="24"/>
  <c r="D71" i="24"/>
  <c r="C71" i="24"/>
  <c r="D102" i="24"/>
  <c r="C102" i="24"/>
  <c r="D138" i="24"/>
  <c r="C138" i="24"/>
  <c r="C169" i="24"/>
  <c r="D169" i="24"/>
  <c r="D200" i="24"/>
  <c r="C200" i="24"/>
  <c r="C231" i="24"/>
  <c r="D231" i="24"/>
  <c r="D262" i="24"/>
  <c r="C262" i="24"/>
  <c r="C298" i="24"/>
  <c r="D298" i="24"/>
  <c r="D329" i="24"/>
  <c r="C329" i="24"/>
  <c r="C360" i="24"/>
  <c r="D360" i="24"/>
  <c r="C468" i="24"/>
  <c r="D468" i="24"/>
  <c r="C620" i="24"/>
  <c r="D620" i="24"/>
  <c r="C761" i="24"/>
  <c r="D761" i="24"/>
  <c r="C842" i="24"/>
  <c r="D842" i="24"/>
  <c r="C922" i="24"/>
  <c r="D922" i="24"/>
  <c r="C1010" i="24"/>
  <c r="D1010" i="24"/>
  <c r="C1090" i="24"/>
  <c r="D1090" i="24"/>
  <c r="D459" i="24"/>
  <c r="C459" i="24"/>
  <c r="C828" i="24"/>
  <c r="D828" i="24"/>
  <c r="D161" i="24"/>
  <c r="C161" i="24"/>
  <c r="D192" i="24"/>
  <c r="C192" i="24"/>
  <c r="D228" i="24"/>
  <c r="C228" i="24"/>
  <c r="D259" i="24"/>
  <c r="C259" i="24"/>
  <c r="D290" i="24"/>
  <c r="C290" i="24"/>
  <c r="C321" i="24"/>
  <c r="D321" i="24"/>
  <c r="C352" i="24"/>
  <c r="D352" i="24"/>
  <c r="C388" i="24"/>
  <c r="D388" i="24"/>
  <c r="D499" i="24"/>
  <c r="C499" i="24"/>
  <c r="C549" i="24"/>
  <c r="D549" i="24"/>
  <c r="C668" i="24"/>
  <c r="D668" i="24"/>
  <c r="C748" i="24"/>
  <c r="D748" i="24"/>
  <c r="D931" i="24"/>
  <c r="C931" i="24"/>
  <c r="D1011" i="24"/>
  <c r="C1011" i="24"/>
  <c r="D1179" i="24"/>
  <c r="C1179" i="24"/>
  <c r="C1262" i="24"/>
  <c r="D1262" i="24"/>
  <c r="D489" i="24"/>
  <c r="C489" i="24"/>
  <c r="D539" i="24"/>
  <c r="C539" i="24"/>
  <c r="D599" i="24"/>
  <c r="C599" i="24"/>
  <c r="C730" i="24"/>
  <c r="D730" i="24"/>
  <c r="C810" i="24"/>
  <c r="D810" i="24"/>
  <c r="C998" i="24"/>
  <c r="D998" i="24"/>
  <c r="C1078" i="24"/>
  <c r="D1078" i="24"/>
  <c r="D1249" i="24"/>
  <c r="C1249" i="24"/>
  <c r="C1330" i="24"/>
  <c r="D1330" i="24"/>
  <c r="C408" i="24"/>
  <c r="D408" i="24"/>
  <c r="D439" i="24"/>
  <c r="C439" i="24"/>
  <c r="C470" i="24"/>
  <c r="D470" i="24"/>
  <c r="C501" i="24"/>
  <c r="D501" i="24"/>
  <c r="C532" i="24"/>
  <c r="D532" i="24"/>
  <c r="C568" i="24"/>
  <c r="D568" i="24"/>
  <c r="D609" i="24"/>
  <c r="C609" i="24"/>
  <c r="C640" i="24"/>
  <c r="D640" i="24"/>
  <c r="C788" i="24"/>
  <c r="D788" i="24"/>
  <c r="C838" i="24"/>
  <c r="D838" i="24"/>
  <c r="C1108" i="24"/>
  <c r="D1108" i="24"/>
  <c r="C1158" i="24"/>
  <c r="D1158" i="24"/>
  <c r="D511" i="24"/>
  <c r="C511" i="24"/>
  <c r="C542" i="24"/>
  <c r="D542" i="24"/>
  <c r="C588" i="24"/>
  <c r="D588" i="24"/>
  <c r="C619" i="24"/>
  <c r="D619" i="24"/>
  <c r="C650" i="24"/>
  <c r="D650" i="24"/>
  <c r="C801" i="24"/>
  <c r="D801" i="24"/>
  <c r="D851" i="24"/>
  <c r="C851" i="24"/>
  <c r="D1059" i="24"/>
  <c r="C1059" i="24"/>
  <c r="D1109" i="24"/>
  <c r="C1109" i="24"/>
  <c r="D1320" i="24"/>
  <c r="C1320" i="24"/>
  <c r="C700" i="24"/>
  <c r="D700" i="24"/>
  <c r="C958" i="24"/>
  <c r="D958" i="24"/>
  <c r="D1161" i="24"/>
  <c r="C1161" i="24"/>
  <c r="D1219" i="24"/>
  <c r="C1219" i="24"/>
  <c r="D679" i="24"/>
  <c r="C679" i="24"/>
  <c r="C710" i="24"/>
  <c r="D710" i="24"/>
  <c r="C741" i="24"/>
  <c r="D741" i="24"/>
  <c r="C772" i="24"/>
  <c r="D772" i="24"/>
  <c r="C808" i="24"/>
  <c r="D808" i="24"/>
  <c r="D839" i="24"/>
  <c r="C839" i="24"/>
  <c r="C870" i="24"/>
  <c r="D870" i="24"/>
  <c r="D901" i="24"/>
  <c r="C901" i="24"/>
  <c r="D941" i="24"/>
  <c r="C941" i="24"/>
  <c r="C972" i="24"/>
  <c r="D972" i="24"/>
  <c r="C1008" i="24"/>
  <c r="D1008" i="24"/>
  <c r="D1039" i="24"/>
  <c r="C1039" i="24"/>
  <c r="C1070" i="24"/>
  <c r="D1070" i="24"/>
  <c r="D1101" i="24"/>
  <c r="C1101" i="24"/>
  <c r="C1132" i="24"/>
  <c r="D1132" i="24"/>
  <c r="C1168" i="24"/>
  <c r="D1168" i="24"/>
  <c r="D1201" i="24"/>
  <c r="C1201" i="24"/>
  <c r="C1238" i="24"/>
  <c r="D1238" i="24"/>
  <c r="D1269" i="24"/>
  <c r="C1269" i="24"/>
  <c r="D1300" i="24"/>
  <c r="C1300" i="24"/>
  <c r="D1331" i="24"/>
  <c r="C1331" i="24"/>
  <c r="C680" i="24"/>
  <c r="D680" i="24"/>
  <c r="C711" i="24"/>
  <c r="D711" i="24"/>
  <c r="C742" i="24"/>
  <c r="D742" i="24"/>
  <c r="C778" i="24"/>
  <c r="D778" i="24"/>
  <c r="C809" i="24"/>
  <c r="D809" i="24"/>
  <c r="C840" i="24"/>
  <c r="D840" i="24"/>
  <c r="C871" i="24"/>
  <c r="D871" i="24"/>
  <c r="D902" i="24"/>
  <c r="C902" i="24"/>
  <c r="C942" i="24"/>
  <c r="D942" i="24"/>
  <c r="C978" i="24"/>
  <c r="D978" i="24"/>
  <c r="D1009" i="24"/>
  <c r="C1009" i="24"/>
  <c r="D1040" i="24"/>
  <c r="C1040" i="24"/>
  <c r="D1071" i="24"/>
  <c r="C1071" i="24"/>
  <c r="C1102" i="24"/>
  <c r="D1102" i="24"/>
  <c r="C1138" i="24"/>
  <c r="D1138" i="24"/>
  <c r="D1169" i="24"/>
  <c r="C1169" i="24"/>
  <c r="C1208" i="24"/>
  <c r="D1208" i="24"/>
  <c r="D1239" i="24"/>
  <c r="C1239" i="24"/>
  <c r="C1270" i="24"/>
  <c r="D1270" i="24"/>
  <c r="D1301" i="24"/>
  <c r="C1301" i="24"/>
  <c r="C1332" i="24"/>
  <c r="D1332" i="24"/>
  <c r="C908" i="24"/>
  <c r="D908" i="24"/>
  <c r="D16" i="24"/>
  <c r="C16" i="24"/>
  <c r="D17" i="24" l="1"/>
  <c r="C17" i="24"/>
  <c r="A9" i="24"/>
  <c r="A10" i="24"/>
  <c r="A11" i="24"/>
  <c r="A12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374" i="24"/>
  <c r="A375" i="24"/>
  <c r="A376" i="24"/>
  <c r="A377" i="24"/>
  <c r="A378" i="24"/>
  <c r="A379" i="24"/>
  <c r="A380" i="24"/>
  <c r="A381" i="24"/>
  <c r="A382" i="24"/>
  <c r="A383" i="24"/>
  <c r="A384" i="24"/>
  <c r="A385" i="24"/>
  <c r="A386" i="24"/>
  <c r="A387" i="24"/>
  <c r="A388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408" i="24"/>
  <c r="A409" i="24"/>
  <c r="A410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445" i="24"/>
  <c r="A446" i="24"/>
  <c r="A447" i="24"/>
  <c r="A448" i="24"/>
  <c r="A449" i="24"/>
  <c r="A450" i="24"/>
  <c r="A451" i="24"/>
  <c r="A452" i="24"/>
  <c r="A453" i="24"/>
  <c r="A454" i="24"/>
  <c r="A455" i="24"/>
  <c r="A456" i="24"/>
  <c r="A457" i="24"/>
  <c r="A458" i="24"/>
  <c r="A459" i="24"/>
  <c r="A460" i="24"/>
  <c r="A461" i="24"/>
  <c r="A462" i="24"/>
  <c r="A463" i="24"/>
  <c r="A464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482" i="24"/>
  <c r="A483" i="24"/>
  <c r="A484" i="24"/>
  <c r="A485" i="24"/>
  <c r="A486" i="24"/>
  <c r="A487" i="24"/>
  <c r="A488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2" i="24"/>
  <c r="A503" i="24"/>
  <c r="A504" i="24"/>
  <c r="A505" i="24"/>
  <c r="A506" i="24"/>
  <c r="A507" i="24"/>
  <c r="A508" i="24"/>
  <c r="A509" i="24"/>
  <c r="A510" i="24"/>
  <c r="A511" i="24"/>
  <c r="A512" i="24"/>
  <c r="A513" i="24"/>
  <c r="A514" i="24"/>
  <c r="A515" i="24"/>
  <c r="A516" i="24"/>
  <c r="A517" i="24"/>
  <c r="A518" i="24"/>
  <c r="A519" i="24"/>
  <c r="A520" i="24"/>
  <c r="A521" i="24"/>
  <c r="A522" i="24"/>
  <c r="A523" i="24"/>
  <c r="A524" i="24"/>
  <c r="A525" i="24"/>
  <c r="A526" i="24"/>
  <c r="A527" i="24"/>
  <c r="A528" i="24"/>
  <c r="A529" i="24"/>
  <c r="A530" i="24"/>
  <c r="A531" i="24"/>
  <c r="A532" i="24"/>
  <c r="A533" i="24"/>
  <c r="A534" i="24"/>
  <c r="A535" i="24"/>
  <c r="A536" i="24"/>
  <c r="A537" i="24"/>
  <c r="A538" i="24"/>
  <c r="A539" i="24"/>
  <c r="A540" i="24"/>
  <c r="A541" i="24"/>
  <c r="A542" i="24"/>
  <c r="A543" i="24"/>
  <c r="A544" i="24"/>
  <c r="A545" i="24"/>
  <c r="A546" i="24"/>
  <c r="A547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2" i="24"/>
  <c r="A563" i="24"/>
  <c r="A564" i="24"/>
  <c r="A565" i="24"/>
  <c r="A566" i="24"/>
  <c r="A567" i="24"/>
  <c r="A568" i="24"/>
  <c r="A569" i="24"/>
  <c r="A570" i="24"/>
  <c r="A571" i="24"/>
  <c r="A572" i="24"/>
  <c r="A573" i="24"/>
  <c r="A574" i="24"/>
  <c r="A575" i="24"/>
  <c r="A576" i="24"/>
  <c r="A577" i="24"/>
  <c r="A578" i="24"/>
  <c r="A579" i="24"/>
  <c r="A580" i="24"/>
  <c r="A581" i="24"/>
  <c r="A582" i="24"/>
  <c r="A583" i="24"/>
  <c r="A584" i="24"/>
  <c r="A585" i="24"/>
  <c r="A586" i="24"/>
  <c r="A587" i="24"/>
  <c r="A588" i="24"/>
  <c r="A589" i="24"/>
  <c r="A590" i="24"/>
  <c r="A591" i="24"/>
  <c r="A592" i="24"/>
  <c r="A593" i="24"/>
  <c r="A594" i="24"/>
  <c r="A595" i="24"/>
  <c r="A596" i="24"/>
  <c r="A597" i="24"/>
  <c r="A598" i="24"/>
  <c r="A599" i="24"/>
  <c r="A600" i="24"/>
  <c r="A601" i="24"/>
  <c r="A602" i="24"/>
  <c r="A603" i="24"/>
  <c r="A604" i="24"/>
  <c r="A605" i="24"/>
  <c r="A606" i="24"/>
  <c r="A607" i="24"/>
  <c r="A608" i="24"/>
  <c r="A609" i="24"/>
  <c r="A610" i="24"/>
  <c r="A611" i="24"/>
  <c r="A612" i="24"/>
  <c r="A613" i="24"/>
  <c r="A614" i="24"/>
  <c r="A615" i="24"/>
  <c r="A616" i="24"/>
  <c r="A617" i="24"/>
  <c r="A618" i="24"/>
  <c r="A619" i="24"/>
  <c r="A620" i="24"/>
  <c r="A621" i="24"/>
  <c r="A622" i="24"/>
  <c r="A623" i="24"/>
  <c r="A624" i="24"/>
  <c r="A625" i="24"/>
  <c r="A626" i="24"/>
  <c r="A627" i="24"/>
  <c r="A628" i="24"/>
  <c r="A629" i="24"/>
  <c r="A630" i="24"/>
  <c r="A631" i="24"/>
  <c r="A632" i="24"/>
  <c r="A633" i="24"/>
  <c r="A634" i="24"/>
  <c r="A635" i="24"/>
  <c r="A636" i="24"/>
  <c r="A637" i="24"/>
  <c r="A638" i="24"/>
  <c r="A639" i="24"/>
  <c r="A640" i="24"/>
  <c r="A641" i="24"/>
  <c r="A642" i="24"/>
  <c r="A643" i="24"/>
  <c r="A644" i="24"/>
  <c r="A645" i="24"/>
  <c r="A646" i="24"/>
  <c r="A647" i="24"/>
  <c r="A648" i="24"/>
  <c r="A649" i="24"/>
  <c r="A650" i="24"/>
  <c r="A651" i="24"/>
  <c r="A652" i="24"/>
  <c r="A653" i="24"/>
  <c r="A654" i="24"/>
  <c r="A655" i="24"/>
  <c r="A656" i="24"/>
  <c r="A657" i="24"/>
  <c r="A658" i="24"/>
  <c r="A659" i="24"/>
  <c r="A660" i="24"/>
  <c r="A661" i="24"/>
  <c r="A662" i="24"/>
  <c r="A663" i="24"/>
  <c r="A664" i="24"/>
  <c r="A665" i="24"/>
  <c r="A666" i="24"/>
  <c r="A667" i="24"/>
  <c r="A668" i="24"/>
  <c r="A669" i="24"/>
  <c r="A670" i="24"/>
  <c r="A671" i="24"/>
  <c r="A672" i="24"/>
  <c r="A673" i="24"/>
  <c r="A674" i="24"/>
  <c r="A675" i="24"/>
  <c r="A676" i="24"/>
  <c r="A677" i="24"/>
  <c r="A678" i="24"/>
  <c r="A679" i="24"/>
  <c r="A680" i="24"/>
  <c r="A681" i="24"/>
  <c r="A682" i="24"/>
  <c r="A683" i="24"/>
  <c r="A684" i="24"/>
  <c r="A685" i="24"/>
  <c r="A686" i="24"/>
  <c r="A687" i="24"/>
  <c r="A688" i="24"/>
  <c r="A689" i="24"/>
  <c r="A690" i="24"/>
  <c r="A691" i="24"/>
  <c r="A692" i="24"/>
  <c r="A693" i="24"/>
  <c r="A694" i="24"/>
  <c r="A695" i="24"/>
  <c r="A696" i="24"/>
  <c r="A697" i="24"/>
  <c r="A698" i="24"/>
  <c r="A699" i="24"/>
  <c r="A700" i="24"/>
  <c r="A701" i="24"/>
  <c r="A702" i="24"/>
  <c r="A703" i="24"/>
  <c r="A704" i="24"/>
  <c r="A705" i="24"/>
  <c r="A706" i="24"/>
  <c r="A707" i="24"/>
  <c r="A708" i="24"/>
  <c r="A709" i="24"/>
  <c r="A710" i="24"/>
  <c r="A711" i="24"/>
  <c r="A712" i="24"/>
  <c r="A713" i="24"/>
  <c r="A714" i="24"/>
  <c r="A715" i="24"/>
  <c r="A716" i="24"/>
  <c r="A717" i="24"/>
  <c r="A718" i="24"/>
  <c r="A719" i="24"/>
  <c r="A720" i="24"/>
  <c r="A721" i="24"/>
  <c r="A722" i="24"/>
  <c r="A723" i="24"/>
  <c r="A724" i="24"/>
  <c r="A725" i="24"/>
  <c r="A726" i="24"/>
  <c r="A727" i="24"/>
  <c r="A728" i="24"/>
  <c r="A729" i="24"/>
  <c r="A730" i="24"/>
  <c r="A731" i="24"/>
  <c r="A732" i="24"/>
  <c r="A733" i="24"/>
  <c r="A734" i="24"/>
  <c r="A735" i="24"/>
  <c r="A736" i="24"/>
  <c r="A737" i="24"/>
  <c r="A738" i="24"/>
  <c r="A739" i="24"/>
  <c r="A740" i="24"/>
  <c r="A741" i="24"/>
  <c r="A742" i="24"/>
  <c r="A743" i="24"/>
  <c r="A744" i="24"/>
  <c r="A745" i="24"/>
  <c r="A746" i="24"/>
  <c r="A747" i="24"/>
  <c r="A748" i="24"/>
  <c r="A749" i="24"/>
  <c r="A750" i="24"/>
  <c r="A751" i="24"/>
  <c r="A752" i="24"/>
  <c r="A753" i="24"/>
  <c r="A754" i="24"/>
  <c r="A755" i="24"/>
  <c r="A756" i="24"/>
  <c r="A757" i="24"/>
  <c r="A758" i="24"/>
  <c r="A759" i="24"/>
  <c r="A760" i="24"/>
  <c r="A761" i="24"/>
  <c r="A762" i="24"/>
  <c r="A763" i="24"/>
  <c r="A764" i="24"/>
  <c r="A765" i="24"/>
  <c r="A766" i="24"/>
  <c r="A767" i="24"/>
  <c r="A768" i="24"/>
  <c r="A769" i="24"/>
  <c r="A770" i="24"/>
  <c r="A771" i="24"/>
  <c r="A772" i="24"/>
  <c r="A773" i="24"/>
  <c r="A774" i="24"/>
  <c r="A775" i="24"/>
  <c r="A776" i="24"/>
  <c r="A777" i="24"/>
  <c r="A778" i="24"/>
  <c r="A779" i="24"/>
  <c r="A780" i="24"/>
  <c r="A781" i="24"/>
  <c r="A782" i="24"/>
  <c r="A783" i="24"/>
  <c r="A784" i="24"/>
  <c r="A785" i="24"/>
  <c r="A786" i="24"/>
  <c r="A787" i="24"/>
  <c r="A788" i="24"/>
  <c r="A789" i="24"/>
  <c r="A790" i="24"/>
  <c r="A791" i="24"/>
  <c r="A792" i="24"/>
  <c r="A793" i="24"/>
  <c r="A794" i="24"/>
  <c r="A795" i="24"/>
  <c r="A796" i="24"/>
  <c r="A797" i="24"/>
  <c r="A798" i="24"/>
  <c r="A799" i="24"/>
  <c r="A800" i="24"/>
  <c r="A801" i="24"/>
  <c r="A802" i="24"/>
  <c r="A803" i="24"/>
  <c r="A804" i="24"/>
  <c r="A805" i="24"/>
  <c r="A806" i="24"/>
  <c r="A807" i="24"/>
  <c r="A808" i="24"/>
  <c r="A809" i="24"/>
  <c r="A810" i="24"/>
  <c r="A811" i="24"/>
  <c r="A812" i="24"/>
  <c r="A813" i="24"/>
  <c r="A814" i="24"/>
  <c r="A815" i="24"/>
  <c r="A816" i="24"/>
  <c r="A817" i="24"/>
  <c r="A818" i="24"/>
  <c r="A819" i="24"/>
  <c r="A820" i="24"/>
  <c r="A821" i="24"/>
  <c r="A822" i="24"/>
  <c r="A823" i="24"/>
  <c r="A824" i="24"/>
  <c r="A825" i="24"/>
  <c r="A826" i="24"/>
  <c r="A827" i="24"/>
  <c r="A828" i="24"/>
  <c r="A829" i="24"/>
  <c r="A830" i="24"/>
  <c r="A831" i="24"/>
  <c r="A832" i="24"/>
  <c r="A833" i="24"/>
  <c r="A834" i="24"/>
  <c r="A835" i="24"/>
  <c r="A836" i="24"/>
  <c r="A837" i="24"/>
  <c r="A838" i="24"/>
  <c r="A839" i="24"/>
  <c r="A840" i="24"/>
  <c r="A841" i="24"/>
  <c r="A842" i="24"/>
  <c r="A843" i="24"/>
  <c r="A844" i="24"/>
  <c r="A845" i="24"/>
  <c r="A846" i="24"/>
  <c r="A847" i="24"/>
  <c r="A848" i="24"/>
  <c r="A849" i="24"/>
  <c r="A850" i="24"/>
  <c r="A851" i="24"/>
  <c r="A852" i="24"/>
  <c r="A853" i="24"/>
  <c r="A854" i="24"/>
  <c r="A855" i="24"/>
  <c r="A856" i="24"/>
  <c r="A857" i="24"/>
  <c r="A858" i="24"/>
  <c r="A859" i="24"/>
  <c r="A860" i="24"/>
  <c r="A861" i="24"/>
  <c r="A862" i="24"/>
  <c r="A863" i="24"/>
  <c r="A864" i="24"/>
  <c r="A865" i="24"/>
  <c r="A866" i="24"/>
  <c r="A867" i="24"/>
  <c r="A868" i="24"/>
  <c r="A869" i="24"/>
  <c r="A870" i="24"/>
  <c r="A871" i="24"/>
  <c r="A872" i="24"/>
  <c r="A873" i="24"/>
  <c r="A874" i="24"/>
  <c r="A875" i="24"/>
  <c r="A876" i="24"/>
  <c r="A877" i="24"/>
  <c r="A878" i="24"/>
  <c r="A879" i="24"/>
  <c r="A880" i="24"/>
  <c r="A881" i="24"/>
  <c r="A882" i="24"/>
  <c r="A883" i="24"/>
  <c r="A884" i="24"/>
  <c r="A885" i="24"/>
  <c r="A886" i="24"/>
  <c r="A887" i="24"/>
  <c r="A888" i="24"/>
  <c r="A889" i="24"/>
  <c r="A890" i="24"/>
  <c r="A891" i="24"/>
  <c r="A892" i="24"/>
  <c r="A893" i="24"/>
  <c r="A894" i="24"/>
  <c r="A895" i="24"/>
  <c r="A896" i="24"/>
  <c r="A897" i="24"/>
  <c r="A898" i="24"/>
  <c r="A899" i="24"/>
  <c r="A900" i="24"/>
  <c r="A901" i="24"/>
  <c r="A902" i="24"/>
  <c r="A903" i="24"/>
  <c r="A904" i="24"/>
  <c r="A905" i="24"/>
  <c r="A906" i="24"/>
  <c r="A907" i="24"/>
  <c r="A908" i="24"/>
  <c r="A909" i="24"/>
  <c r="A910" i="24"/>
  <c r="A911" i="24"/>
  <c r="A912" i="24"/>
  <c r="A913" i="24"/>
  <c r="A914" i="24"/>
  <c r="A915" i="24"/>
  <c r="A916" i="24"/>
  <c r="A917" i="24"/>
  <c r="A918" i="24"/>
  <c r="A919" i="24"/>
  <c r="A920" i="24"/>
  <c r="A921" i="24"/>
  <c r="A922" i="24"/>
  <c r="A923" i="24"/>
  <c r="A924" i="24"/>
  <c r="A925" i="24"/>
  <c r="A926" i="24"/>
  <c r="A927" i="24"/>
  <c r="A928" i="24"/>
  <c r="A929" i="24"/>
  <c r="A930" i="24"/>
  <c r="A931" i="24"/>
  <c r="A932" i="24"/>
  <c r="A933" i="24"/>
  <c r="A934" i="24"/>
  <c r="A935" i="24"/>
  <c r="A936" i="24"/>
  <c r="A937" i="24"/>
  <c r="A938" i="24"/>
  <c r="A939" i="24"/>
  <c r="A940" i="24"/>
  <c r="A941" i="24"/>
  <c r="A942" i="24"/>
  <c r="A943" i="24"/>
  <c r="A944" i="24"/>
  <c r="A945" i="24"/>
  <c r="A946" i="24"/>
  <c r="A947" i="24"/>
  <c r="A948" i="24"/>
  <c r="A949" i="24"/>
  <c r="A950" i="24"/>
  <c r="A951" i="24"/>
  <c r="A952" i="24"/>
  <c r="A953" i="24"/>
  <c r="A954" i="24"/>
  <c r="A955" i="24"/>
  <c r="A956" i="24"/>
  <c r="A957" i="24"/>
  <c r="A958" i="24"/>
  <c r="A959" i="24"/>
  <c r="A960" i="24"/>
  <c r="A961" i="24"/>
  <c r="A962" i="24"/>
  <c r="A963" i="24"/>
  <c r="A964" i="24"/>
  <c r="A965" i="24"/>
  <c r="A966" i="24"/>
  <c r="A967" i="24"/>
  <c r="A968" i="24"/>
  <c r="A969" i="24"/>
  <c r="A970" i="24"/>
  <c r="A971" i="24"/>
  <c r="A972" i="24"/>
  <c r="A973" i="24"/>
  <c r="A974" i="24"/>
  <c r="A975" i="24"/>
  <c r="A976" i="24"/>
  <c r="A977" i="24"/>
  <c r="A978" i="24"/>
  <c r="A979" i="24"/>
  <c r="A980" i="24"/>
  <c r="A981" i="24"/>
  <c r="A982" i="24"/>
  <c r="A983" i="24"/>
  <c r="A984" i="24"/>
  <c r="A985" i="24"/>
  <c r="A986" i="24"/>
  <c r="A987" i="24"/>
  <c r="A988" i="24"/>
  <c r="A989" i="24"/>
  <c r="A990" i="24"/>
  <c r="A991" i="24"/>
  <c r="A992" i="24"/>
  <c r="A993" i="24"/>
  <c r="A994" i="24"/>
  <c r="A995" i="24"/>
  <c r="A996" i="24"/>
  <c r="A997" i="24"/>
  <c r="A998" i="24"/>
  <c r="A999" i="24"/>
  <c r="A1000" i="24"/>
  <c r="A1001" i="24"/>
  <c r="A1002" i="24"/>
  <c r="A1003" i="24"/>
  <c r="A1004" i="24"/>
  <c r="A1005" i="24"/>
  <c r="A1006" i="24"/>
  <c r="A1007" i="24"/>
  <c r="A1008" i="24"/>
  <c r="A1009" i="24"/>
  <c r="A1010" i="24"/>
  <c r="A1011" i="24"/>
  <c r="A1012" i="24"/>
  <c r="A1013" i="24"/>
  <c r="A1014" i="24"/>
  <c r="A1015" i="24"/>
  <c r="A1016" i="24"/>
  <c r="A1017" i="24"/>
  <c r="A1018" i="24"/>
  <c r="A1019" i="24"/>
  <c r="A1020" i="24"/>
  <c r="A1021" i="24"/>
  <c r="A1022" i="24"/>
  <c r="A1023" i="24"/>
  <c r="A1024" i="24"/>
  <c r="A1025" i="24"/>
  <c r="A1026" i="24"/>
  <c r="A1027" i="24"/>
  <c r="A1028" i="24"/>
  <c r="A1029" i="24"/>
  <c r="A1030" i="24"/>
  <c r="A1031" i="24"/>
  <c r="A1032" i="24"/>
  <c r="A1033" i="24"/>
  <c r="A1034" i="24"/>
  <c r="A1035" i="24"/>
  <c r="A1036" i="24"/>
  <c r="A1037" i="24"/>
  <c r="A1038" i="24"/>
  <c r="A1039" i="24"/>
  <c r="A1040" i="24"/>
  <c r="A1041" i="24"/>
  <c r="A1042" i="24"/>
  <c r="A1043" i="24"/>
  <c r="A1044" i="24"/>
  <c r="A1045" i="24"/>
  <c r="A1046" i="24"/>
  <c r="A1047" i="24"/>
  <c r="A1048" i="24"/>
  <c r="A1049" i="24"/>
  <c r="A1050" i="24"/>
  <c r="A1051" i="24"/>
  <c r="A1052" i="24"/>
  <c r="A1053" i="24"/>
  <c r="A1054" i="24"/>
  <c r="A1055" i="24"/>
  <c r="A1056" i="24"/>
  <c r="A1057" i="24"/>
  <c r="A1058" i="24"/>
  <c r="A1059" i="24"/>
  <c r="A1060" i="24"/>
  <c r="A1061" i="24"/>
  <c r="A1062" i="24"/>
  <c r="A1063" i="24"/>
  <c r="A1064" i="24"/>
  <c r="A1065" i="24"/>
  <c r="A1066" i="24"/>
  <c r="A1067" i="24"/>
  <c r="A1068" i="24"/>
  <c r="A1069" i="24"/>
  <c r="A1070" i="24"/>
  <c r="A1071" i="24"/>
  <c r="A1072" i="24"/>
  <c r="A1073" i="24"/>
  <c r="A1074" i="24"/>
  <c r="A1075" i="24"/>
  <c r="A1076" i="24"/>
  <c r="A1077" i="24"/>
  <c r="A1078" i="24"/>
  <c r="A1079" i="24"/>
  <c r="A1080" i="24"/>
  <c r="A1081" i="24"/>
  <c r="A1082" i="24"/>
  <c r="A1083" i="24"/>
  <c r="A1084" i="24"/>
  <c r="A1085" i="24"/>
  <c r="A1086" i="24"/>
  <c r="A1087" i="24"/>
  <c r="A1088" i="24"/>
  <c r="A1089" i="24"/>
  <c r="A1090" i="24"/>
  <c r="A1091" i="24"/>
  <c r="A1092" i="24"/>
  <c r="A1093" i="24"/>
  <c r="A1094" i="24"/>
  <c r="A1095" i="24"/>
  <c r="A1096" i="24"/>
  <c r="A1097" i="24"/>
  <c r="A1098" i="24"/>
  <c r="A1099" i="24"/>
  <c r="A1100" i="24"/>
  <c r="A1101" i="24"/>
  <c r="A1102" i="24"/>
  <c r="A1103" i="24"/>
  <c r="A1104" i="24"/>
  <c r="A1105" i="24"/>
  <c r="A1106" i="24"/>
  <c r="A1107" i="24"/>
  <c r="A1108" i="24"/>
  <c r="A1109" i="24"/>
  <c r="A1110" i="24"/>
  <c r="A1111" i="24"/>
  <c r="A1112" i="24"/>
  <c r="A1113" i="24"/>
  <c r="A1114" i="24"/>
  <c r="A1115" i="24"/>
  <c r="A1116" i="24"/>
  <c r="A1117" i="24"/>
  <c r="A1118" i="24"/>
  <c r="A1119" i="24"/>
  <c r="A1120" i="24"/>
  <c r="A1121" i="24"/>
  <c r="A1122" i="24"/>
  <c r="A1123" i="24"/>
  <c r="A1124" i="24"/>
  <c r="A1125" i="24"/>
  <c r="A1126" i="24"/>
  <c r="A1127" i="24"/>
  <c r="A1128" i="24"/>
  <c r="A1129" i="24"/>
  <c r="A1130" i="24"/>
  <c r="A1131" i="24"/>
  <c r="A1132" i="24"/>
  <c r="A1133" i="24"/>
  <c r="A1134" i="24"/>
  <c r="A1135" i="24"/>
  <c r="A1136" i="24"/>
  <c r="A1137" i="24"/>
  <c r="A1138" i="24"/>
  <c r="A1139" i="24"/>
  <c r="A1140" i="24"/>
  <c r="A1141" i="24"/>
  <c r="A1142" i="24"/>
  <c r="A1143" i="24"/>
  <c r="A1144" i="24"/>
  <c r="A1145" i="24"/>
  <c r="A1146" i="24"/>
  <c r="A1147" i="24"/>
  <c r="A1148" i="24"/>
  <c r="A1149" i="24"/>
  <c r="A1150" i="24"/>
  <c r="A1151" i="24"/>
  <c r="A1152" i="24"/>
  <c r="A1153" i="24"/>
  <c r="A1154" i="24"/>
  <c r="A1155" i="24"/>
  <c r="A1156" i="24"/>
  <c r="A1157" i="24"/>
  <c r="A1158" i="24"/>
  <c r="A1159" i="24"/>
  <c r="A1160" i="24"/>
  <c r="A1161" i="24"/>
  <c r="A1162" i="24"/>
  <c r="A1163" i="24"/>
  <c r="A1164" i="24"/>
  <c r="A1165" i="24"/>
  <c r="A1166" i="24"/>
  <c r="A1167" i="24"/>
  <c r="A1168" i="24"/>
  <c r="A1169" i="24"/>
  <c r="A1170" i="24"/>
  <c r="A1171" i="24"/>
  <c r="A1172" i="24"/>
  <c r="A1173" i="24"/>
  <c r="A1174" i="24"/>
  <c r="A1175" i="24"/>
  <c r="A1176" i="24"/>
  <c r="A1177" i="24"/>
  <c r="A1178" i="24"/>
  <c r="A1179" i="24"/>
  <c r="A1180" i="24"/>
  <c r="A1181" i="24"/>
  <c r="A1182" i="24"/>
  <c r="A1183" i="24"/>
  <c r="A1184" i="24"/>
  <c r="A1185" i="24"/>
  <c r="A1186" i="24"/>
  <c r="A1187" i="24"/>
  <c r="A1188" i="24"/>
  <c r="A1189" i="24"/>
  <c r="A1190" i="24"/>
  <c r="A1191" i="24"/>
  <c r="A1192" i="24"/>
  <c r="A1193" i="24"/>
  <c r="A1194" i="24"/>
  <c r="A1195" i="24"/>
  <c r="A1196" i="24"/>
  <c r="A1197" i="24"/>
  <c r="A1198" i="24"/>
  <c r="A1199" i="24"/>
  <c r="A1200" i="24"/>
  <c r="A1201" i="24"/>
  <c r="A1202" i="24"/>
  <c r="A1203" i="24"/>
  <c r="A1204" i="24"/>
  <c r="A1205" i="24"/>
  <c r="A1206" i="24"/>
  <c r="A1207" i="24"/>
  <c r="A1208" i="24"/>
  <c r="A1209" i="24"/>
  <c r="A1210" i="24"/>
  <c r="A1211" i="24"/>
  <c r="A1212" i="24"/>
  <c r="A1213" i="24"/>
  <c r="A1214" i="24"/>
  <c r="A1215" i="24"/>
  <c r="A1216" i="24"/>
  <c r="A1217" i="24"/>
  <c r="A1218" i="24"/>
  <c r="A1219" i="24"/>
  <c r="A1220" i="24"/>
  <c r="A1221" i="24"/>
  <c r="A1222" i="24"/>
  <c r="A1223" i="24"/>
  <c r="A1224" i="24"/>
  <c r="A1225" i="24"/>
  <c r="A1226" i="24"/>
  <c r="A1227" i="24"/>
  <c r="A1228" i="24"/>
  <c r="A1229" i="24"/>
  <c r="A1230" i="24"/>
  <c r="A1231" i="24"/>
  <c r="A1232" i="24"/>
  <c r="A1233" i="24"/>
  <c r="A1234" i="24"/>
  <c r="A1235" i="24"/>
  <c r="A1236" i="24"/>
  <c r="A1237" i="24"/>
  <c r="A1238" i="24"/>
  <c r="A1239" i="24"/>
  <c r="A1240" i="24"/>
  <c r="A1241" i="24"/>
  <c r="A1242" i="24"/>
  <c r="A1243" i="24"/>
  <c r="A1244" i="24"/>
  <c r="A1245" i="24"/>
  <c r="A1246" i="24"/>
  <c r="A1247" i="24"/>
  <c r="A1248" i="24"/>
  <c r="A1249" i="24"/>
  <c r="A1250" i="24"/>
  <c r="A1251" i="24"/>
  <c r="A1252" i="24"/>
  <c r="A1253" i="24"/>
  <c r="A1254" i="24"/>
  <c r="A1255" i="24"/>
  <c r="A1256" i="24"/>
  <c r="A1257" i="24"/>
  <c r="A1258" i="24"/>
  <c r="A1259" i="24"/>
  <c r="A1260" i="24"/>
  <c r="A1261" i="24"/>
  <c r="A1262" i="24"/>
  <c r="A1263" i="24"/>
  <c r="A1264" i="24"/>
  <c r="A1265" i="24"/>
  <c r="A1266" i="24"/>
  <c r="A1267" i="24"/>
  <c r="A1268" i="24"/>
  <c r="A1269" i="24"/>
  <c r="A1270" i="24"/>
  <c r="A1271" i="24"/>
  <c r="A1272" i="24"/>
  <c r="A1273" i="24"/>
  <c r="A1274" i="24"/>
  <c r="A1275" i="24"/>
  <c r="A1276" i="24"/>
  <c r="A1277" i="24"/>
  <c r="A1278" i="24"/>
  <c r="A1279" i="24"/>
  <c r="A1280" i="24"/>
  <c r="A1281" i="24"/>
  <c r="A1282" i="24"/>
  <c r="A1283" i="24"/>
  <c r="A1284" i="24"/>
  <c r="A1285" i="24"/>
  <c r="A1286" i="24"/>
  <c r="A1287" i="24"/>
  <c r="A1288" i="24"/>
  <c r="A1289" i="24"/>
  <c r="A1290" i="24"/>
  <c r="A1291" i="24"/>
  <c r="A1292" i="24"/>
  <c r="A1293" i="24"/>
  <c r="A1294" i="24"/>
  <c r="A1295" i="24"/>
  <c r="A1296" i="24"/>
  <c r="A1297" i="24"/>
  <c r="A1298" i="24"/>
  <c r="A1299" i="24"/>
  <c r="A1300" i="24"/>
  <c r="A1301" i="24"/>
  <c r="A1302" i="24"/>
  <c r="A1303" i="24"/>
  <c r="A1304" i="24"/>
  <c r="A1305" i="24"/>
  <c r="A1306" i="24"/>
  <c r="A1307" i="24"/>
  <c r="A1308" i="24"/>
  <c r="A1309" i="24"/>
  <c r="A1310" i="24"/>
  <c r="A1311" i="24"/>
  <c r="A1312" i="24"/>
  <c r="A1313" i="24"/>
  <c r="A1314" i="24"/>
  <c r="A1315" i="24"/>
  <c r="A1316" i="24"/>
  <c r="A1317" i="24"/>
  <c r="A1318" i="24"/>
  <c r="A1319" i="24"/>
  <c r="A1320" i="24"/>
  <c r="A1321" i="24"/>
  <c r="A1322" i="24"/>
  <c r="A1323" i="24"/>
  <c r="A1324" i="24"/>
  <c r="A1325" i="24"/>
  <c r="A1326" i="24"/>
  <c r="A1327" i="24"/>
  <c r="A1328" i="24"/>
  <c r="A1329" i="24"/>
  <c r="A1330" i="24"/>
  <c r="A1331" i="24"/>
  <c r="A1332" i="24"/>
  <c r="A1333" i="24"/>
  <c r="A1334" i="24"/>
  <c r="A1335" i="24"/>
  <c r="A1336" i="24"/>
  <c r="A1337" i="24"/>
  <c r="A8" i="24"/>
  <c r="E578" i="24" l="1"/>
  <c r="E8" i="24"/>
  <c r="E18" i="24"/>
  <c r="C578" i="24" l="1"/>
  <c r="D578" i="24"/>
  <c r="C18" i="24"/>
  <c r="D18" i="24"/>
  <c r="B1329" i="24"/>
  <c r="B1330" i="24" s="1"/>
  <c r="B1331" i="24" s="1"/>
  <c r="B1332" i="24" s="1"/>
  <c r="B1333" i="24" s="1"/>
  <c r="B1334" i="24" s="1"/>
  <c r="B1335" i="24" s="1"/>
  <c r="B1336" i="24" s="1"/>
  <c r="B1319" i="24"/>
  <c r="B1320" i="24" s="1"/>
  <c r="B1321" i="24" s="1"/>
  <c r="B1322" i="24" s="1"/>
  <c r="B1323" i="24" s="1"/>
  <c r="B1324" i="24" s="1"/>
  <c r="B1325" i="24" s="1"/>
  <c r="B1326" i="24" s="1"/>
  <c r="B1327" i="24" s="1"/>
  <c r="B1309" i="24"/>
  <c r="B1310" i="24" s="1"/>
  <c r="B1311" i="24" s="1"/>
  <c r="B1312" i="24" s="1"/>
  <c r="B1313" i="24" s="1"/>
  <c r="B1314" i="24" s="1"/>
  <c r="B1315" i="24" s="1"/>
  <c r="B1316" i="24" s="1"/>
  <c r="B1317" i="24" s="1"/>
  <c r="B1299" i="24"/>
  <c r="B1300" i="24" s="1"/>
  <c r="B1301" i="24" s="1"/>
  <c r="B1302" i="24" s="1"/>
  <c r="B1303" i="24" s="1"/>
  <c r="B1304" i="24" s="1"/>
  <c r="B1305" i="24" s="1"/>
  <c r="B1306" i="24" s="1"/>
  <c r="B1307" i="24" s="1"/>
  <c r="B1289" i="24"/>
  <c r="B1290" i="24" s="1"/>
  <c r="B1291" i="24" s="1"/>
  <c r="B1292" i="24" s="1"/>
  <c r="B1293" i="24" s="1"/>
  <c r="B1294" i="24" s="1"/>
  <c r="B1295" i="24" s="1"/>
  <c r="B1296" i="24" s="1"/>
  <c r="B1297" i="24" s="1"/>
  <c r="B1279" i="24"/>
  <c r="B1280" i="24" s="1"/>
  <c r="B1281" i="24" s="1"/>
  <c r="B1282" i="24" s="1"/>
  <c r="B1283" i="24" s="1"/>
  <c r="B1284" i="24" s="1"/>
  <c r="B1285" i="24" s="1"/>
  <c r="B1286" i="24" s="1"/>
  <c r="B1287" i="24" s="1"/>
  <c r="B1269" i="24"/>
  <c r="B1270" i="24" s="1"/>
  <c r="B1271" i="24" s="1"/>
  <c r="B1272" i="24" s="1"/>
  <c r="B1273" i="24" s="1"/>
  <c r="B1274" i="24" s="1"/>
  <c r="B1275" i="24" s="1"/>
  <c r="B1276" i="24" s="1"/>
  <c r="B1277" i="24" s="1"/>
  <c r="B1259" i="24"/>
  <c r="B1260" i="24" s="1"/>
  <c r="B1261" i="24" s="1"/>
  <c r="B1262" i="24" s="1"/>
  <c r="B1263" i="24" s="1"/>
  <c r="B1264" i="24" s="1"/>
  <c r="B1265" i="24" s="1"/>
  <c r="B1266" i="24" s="1"/>
  <c r="B1267" i="24" s="1"/>
  <c r="B1249" i="24"/>
  <c r="B1250" i="24" s="1"/>
  <c r="B1251" i="24" s="1"/>
  <c r="B1252" i="24" s="1"/>
  <c r="B1253" i="24" s="1"/>
  <c r="B1254" i="24" s="1"/>
  <c r="B1255" i="24" s="1"/>
  <c r="B1256" i="24" s="1"/>
  <c r="B1257" i="24" s="1"/>
  <c r="B1239" i="24"/>
  <c r="B1240" i="24" s="1"/>
  <c r="B1241" i="24" s="1"/>
  <c r="B1242" i="24" s="1"/>
  <c r="B1243" i="24" s="1"/>
  <c r="B1244" i="24" s="1"/>
  <c r="B1245" i="24" s="1"/>
  <c r="B1246" i="24" s="1"/>
  <c r="B1247" i="24" s="1"/>
  <c r="B1229" i="24"/>
  <c r="B1230" i="24" s="1"/>
  <c r="B1231" i="24" s="1"/>
  <c r="B1232" i="24" s="1"/>
  <c r="B1233" i="24" s="1"/>
  <c r="B1234" i="24" s="1"/>
  <c r="B1235" i="24" s="1"/>
  <c r="B1236" i="24" s="1"/>
  <c r="B1237" i="24" s="1"/>
  <c r="B1219" i="24"/>
  <c r="B1220" i="24" s="1"/>
  <c r="B1221" i="24" s="1"/>
  <c r="B1222" i="24" s="1"/>
  <c r="B1223" i="24" s="1"/>
  <c r="B1224" i="24" s="1"/>
  <c r="B1225" i="24" s="1"/>
  <c r="B1226" i="24" s="1"/>
  <c r="B1227" i="24" s="1"/>
  <c r="B1209" i="24"/>
  <c r="B1210" i="24" s="1"/>
  <c r="B1211" i="24" s="1"/>
  <c r="B1212" i="24" s="1"/>
  <c r="B1213" i="24" s="1"/>
  <c r="B1214" i="24" s="1"/>
  <c r="B1215" i="24" s="1"/>
  <c r="B1216" i="24" s="1"/>
  <c r="B1217" i="24" s="1"/>
  <c r="B1199" i="24"/>
  <c r="B1200" i="24" s="1"/>
  <c r="B1201" i="24" s="1"/>
  <c r="B1202" i="24" s="1"/>
  <c r="B1203" i="24" s="1"/>
  <c r="B1204" i="24" s="1"/>
  <c r="B1205" i="24" s="1"/>
  <c r="B1206" i="24" s="1"/>
  <c r="B1207" i="24" s="1"/>
  <c r="B1189" i="24"/>
  <c r="B1190" i="24" s="1"/>
  <c r="B1191" i="24" s="1"/>
  <c r="B1192" i="24" s="1"/>
  <c r="B1193" i="24" s="1"/>
  <c r="B1194" i="24" s="1"/>
  <c r="B1195" i="24" s="1"/>
  <c r="B1196" i="24" s="1"/>
  <c r="B1197" i="24" s="1"/>
  <c r="B1179" i="24"/>
  <c r="B1180" i="24" s="1"/>
  <c r="B1181" i="24" s="1"/>
  <c r="B1182" i="24" s="1"/>
  <c r="B1183" i="24" s="1"/>
  <c r="B1184" i="24" s="1"/>
  <c r="B1185" i="24" s="1"/>
  <c r="B1186" i="24" s="1"/>
  <c r="B1187" i="24" s="1"/>
  <c r="B1169" i="24"/>
  <c r="B1170" i="24" s="1"/>
  <c r="B1171" i="24" s="1"/>
  <c r="B1172" i="24" s="1"/>
  <c r="B1173" i="24" s="1"/>
  <c r="B1174" i="24" s="1"/>
  <c r="B1175" i="24" s="1"/>
  <c r="B1176" i="24" s="1"/>
  <c r="B1177" i="24" s="1"/>
  <c r="B1159" i="24"/>
  <c r="B1160" i="24" s="1"/>
  <c r="B1161" i="24" s="1"/>
  <c r="B1162" i="24" s="1"/>
  <c r="B1163" i="24" s="1"/>
  <c r="B1164" i="24" s="1"/>
  <c r="B1165" i="24" s="1"/>
  <c r="B1166" i="24" s="1"/>
  <c r="B1167" i="24" s="1"/>
  <c r="B1149" i="24"/>
  <c r="B1150" i="24" s="1"/>
  <c r="B1151" i="24" s="1"/>
  <c r="B1152" i="24" s="1"/>
  <c r="B1153" i="24" s="1"/>
  <c r="B1154" i="24" s="1"/>
  <c r="B1155" i="24" s="1"/>
  <c r="B1156" i="24" s="1"/>
  <c r="B1157" i="24" s="1"/>
  <c r="B1139" i="24"/>
  <c r="B1140" i="24" s="1"/>
  <c r="B1141" i="24" s="1"/>
  <c r="B1142" i="24" s="1"/>
  <c r="B1143" i="24" s="1"/>
  <c r="B1144" i="24" s="1"/>
  <c r="B1145" i="24" s="1"/>
  <c r="B1146" i="24" s="1"/>
  <c r="B1147" i="24" s="1"/>
  <c r="B1130" i="24"/>
  <c r="B1131" i="24" s="1"/>
  <c r="B1132" i="24" s="1"/>
  <c r="B1133" i="24" s="1"/>
  <c r="B1134" i="24" s="1"/>
  <c r="B1135" i="24" s="1"/>
  <c r="B1136" i="24" s="1"/>
  <c r="B1137" i="24" s="1"/>
  <c r="B1129" i="24"/>
  <c r="B1119" i="24"/>
  <c r="B1120" i="24" s="1"/>
  <c r="B1121" i="24" s="1"/>
  <c r="B1122" i="24" s="1"/>
  <c r="B1123" i="24" s="1"/>
  <c r="B1124" i="24" s="1"/>
  <c r="B1125" i="24" s="1"/>
  <c r="B1126" i="24" s="1"/>
  <c r="B1127" i="24" s="1"/>
  <c r="B1109" i="24"/>
  <c r="B1110" i="24" s="1"/>
  <c r="B1111" i="24" s="1"/>
  <c r="B1112" i="24" s="1"/>
  <c r="B1113" i="24" s="1"/>
  <c r="B1114" i="24" s="1"/>
  <c r="B1115" i="24" s="1"/>
  <c r="B1116" i="24" s="1"/>
  <c r="B1117" i="24" s="1"/>
  <c r="B1099" i="24"/>
  <c r="B1100" i="24" s="1"/>
  <c r="B1101" i="24" s="1"/>
  <c r="B1102" i="24" s="1"/>
  <c r="B1103" i="24" s="1"/>
  <c r="B1104" i="24" s="1"/>
  <c r="B1105" i="24" s="1"/>
  <c r="B1106" i="24" s="1"/>
  <c r="B1107" i="24" s="1"/>
  <c r="B1089" i="24"/>
  <c r="B1090" i="24" s="1"/>
  <c r="B1091" i="24" s="1"/>
  <c r="B1092" i="24" s="1"/>
  <c r="B1093" i="24" s="1"/>
  <c r="B1094" i="24" s="1"/>
  <c r="B1095" i="24" s="1"/>
  <c r="B1096" i="24" s="1"/>
  <c r="B1097" i="24" s="1"/>
  <c r="B1080" i="24"/>
  <c r="B1081" i="24" s="1"/>
  <c r="B1082" i="24" s="1"/>
  <c r="B1083" i="24" s="1"/>
  <c r="B1084" i="24" s="1"/>
  <c r="B1085" i="24" s="1"/>
  <c r="B1086" i="24" s="1"/>
  <c r="B1087" i="24" s="1"/>
  <c r="B1079" i="24"/>
  <c r="B1069" i="24"/>
  <c r="B1070" i="24" s="1"/>
  <c r="B1071" i="24" s="1"/>
  <c r="B1072" i="24" s="1"/>
  <c r="B1073" i="24" s="1"/>
  <c r="B1074" i="24" s="1"/>
  <c r="B1075" i="24" s="1"/>
  <c r="B1076" i="24" s="1"/>
  <c r="B1077" i="24" s="1"/>
  <c r="B1059" i="24"/>
  <c r="B1060" i="24" s="1"/>
  <c r="B1061" i="24" s="1"/>
  <c r="B1062" i="24" s="1"/>
  <c r="B1063" i="24" s="1"/>
  <c r="B1064" i="24" s="1"/>
  <c r="B1065" i="24" s="1"/>
  <c r="B1066" i="24" s="1"/>
  <c r="B1067" i="24" s="1"/>
  <c r="B1050" i="24"/>
  <c r="B1051" i="24" s="1"/>
  <c r="B1052" i="24" s="1"/>
  <c r="B1053" i="24" s="1"/>
  <c r="B1054" i="24" s="1"/>
  <c r="B1055" i="24" s="1"/>
  <c r="B1056" i="24" s="1"/>
  <c r="B1057" i="24" s="1"/>
  <c r="B1049" i="24"/>
  <c r="B1039" i="24"/>
  <c r="B1040" i="24" s="1"/>
  <c r="B1041" i="24" s="1"/>
  <c r="B1042" i="24" s="1"/>
  <c r="B1043" i="24" s="1"/>
  <c r="B1044" i="24" s="1"/>
  <c r="B1045" i="24" s="1"/>
  <c r="B1046" i="24" s="1"/>
  <c r="B1047" i="24" s="1"/>
  <c r="B1029" i="24"/>
  <c r="B1030" i="24" s="1"/>
  <c r="B1031" i="24" s="1"/>
  <c r="B1032" i="24" s="1"/>
  <c r="B1033" i="24" s="1"/>
  <c r="B1034" i="24" s="1"/>
  <c r="B1035" i="24" s="1"/>
  <c r="B1036" i="24" s="1"/>
  <c r="B1037" i="24" s="1"/>
  <c r="B1019" i="24"/>
  <c r="B1020" i="24" s="1"/>
  <c r="B1021" i="24" s="1"/>
  <c r="B1022" i="24" s="1"/>
  <c r="B1023" i="24" s="1"/>
  <c r="B1024" i="24" s="1"/>
  <c r="B1025" i="24" s="1"/>
  <c r="B1026" i="24" s="1"/>
  <c r="B1027" i="24" s="1"/>
  <c r="B1009" i="24"/>
  <c r="B1010" i="24" s="1"/>
  <c r="B1011" i="24" s="1"/>
  <c r="B1012" i="24" s="1"/>
  <c r="B1013" i="24" s="1"/>
  <c r="B1014" i="24" s="1"/>
  <c r="B1015" i="24" s="1"/>
  <c r="B1016" i="24" s="1"/>
  <c r="B1017" i="24" s="1"/>
  <c r="B999" i="24"/>
  <c r="B1000" i="24" s="1"/>
  <c r="B1001" i="24" s="1"/>
  <c r="B1002" i="24" s="1"/>
  <c r="B1003" i="24" s="1"/>
  <c r="B1004" i="24" s="1"/>
  <c r="B1005" i="24" s="1"/>
  <c r="B1006" i="24" s="1"/>
  <c r="B1007" i="24" s="1"/>
  <c r="B989" i="24"/>
  <c r="B990" i="24" s="1"/>
  <c r="B991" i="24" s="1"/>
  <c r="B992" i="24" s="1"/>
  <c r="B993" i="24" s="1"/>
  <c r="B994" i="24" s="1"/>
  <c r="B995" i="24" s="1"/>
  <c r="B996" i="24" s="1"/>
  <c r="B997" i="24" s="1"/>
  <c r="B979" i="24"/>
  <c r="B980" i="24" s="1"/>
  <c r="B981" i="24" s="1"/>
  <c r="B982" i="24" s="1"/>
  <c r="B983" i="24" s="1"/>
  <c r="B984" i="24" s="1"/>
  <c r="B985" i="24" s="1"/>
  <c r="B986" i="24" s="1"/>
  <c r="B987" i="24" s="1"/>
  <c r="B969" i="24"/>
  <c r="B970" i="24" s="1"/>
  <c r="B971" i="24" s="1"/>
  <c r="B972" i="24" s="1"/>
  <c r="B973" i="24" s="1"/>
  <c r="B974" i="24" s="1"/>
  <c r="B975" i="24" s="1"/>
  <c r="B976" i="24" s="1"/>
  <c r="B977" i="24" s="1"/>
  <c r="B959" i="24"/>
  <c r="B960" i="24" s="1"/>
  <c r="B961" i="24" s="1"/>
  <c r="B962" i="24" s="1"/>
  <c r="B963" i="24" s="1"/>
  <c r="B964" i="24" s="1"/>
  <c r="B965" i="24" s="1"/>
  <c r="B966" i="24" s="1"/>
  <c r="B967" i="24" s="1"/>
  <c r="B949" i="24"/>
  <c r="B950" i="24" s="1"/>
  <c r="B951" i="24" s="1"/>
  <c r="B952" i="24" s="1"/>
  <c r="B953" i="24" s="1"/>
  <c r="B954" i="24" s="1"/>
  <c r="B955" i="24" s="1"/>
  <c r="B956" i="24" s="1"/>
  <c r="B957" i="24" s="1"/>
  <c r="B939" i="24"/>
  <c r="B940" i="24" s="1"/>
  <c r="B941" i="24" s="1"/>
  <c r="B942" i="24" s="1"/>
  <c r="B943" i="24" s="1"/>
  <c r="B944" i="24" s="1"/>
  <c r="B945" i="24" s="1"/>
  <c r="B946" i="24" s="1"/>
  <c r="B947" i="24" s="1"/>
  <c r="B929" i="24"/>
  <c r="B930" i="24" s="1"/>
  <c r="B931" i="24" s="1"/>
  <c r="B932" i="24" s="1"/>
  <c r="B933" i="24" s="1"/>
  <c r="B934" i="24" s="1"/>
  <c r="B935" i="24" s="1"/>
  <c r="B936" i="24" s="1"/>
  <c r="B937" i="24" s="1"/>
  <c r="B919" i="24"/>
  <c r="B920" i="24" s="1"/>
  <c r="B921" i="24" s="1"/>
  <c r="B922" i="24" s="1"/>
  <c r="B923" i="24" s="1"/>
  <c r="B924" i="24" s="1"/>
  <c r="B925" i="24" s="1"/>
  <c r="B926" i="24" s="1"/>
  <c r="B927" i="24" s="1"/>
  <c r="B909" i="24"/>
  <c r="B899" i="24"/>
  <c r="B900" i="24" s="1"/>
  <c r="B901" i="24" s="1"/>
  <c r="B902" i="24" s="1"/>
  <c r="B903" i="24" s="1"/>
  <c r="B904" i="24" s="1"/>
  <c r="B905" i="24" s="1"/>
  <c r="B906" i="24" s="1"/>
  <c r="B907" i="24" s="1"/>
  <c r="B889" i="24"/>
  <c r="B890" i="24" s="1"/>
  <c r="B891" i="24" s="1"/>
  <c r="B892" i="24" s="1"/>
  <c r="B893" i="24" s="1"/>
  <c r="B894" i="24" s="1"/>
  <c r="B895" i="24" s="1"/>
  <c r="B896" i="24" s="1"/>
  <c r="B897" i="24" s="1"/>
  <c r="B879" i="24"/>
  <c r="B880" i="24" s="1"/>
  <c r="B881" i="24" s="1"/>
  <c r="B882" i="24" s="1"/>
  <c r="B883" i="24" s="1"/>
  <c r="B884" i="24" s="1"/>
  <c r="B885" i="24" s="1"/>
  <c r="B886" i="24" s="1"/>
  <c r="B887" i="24" s="1"/>
  <c r="B869" i="24"/>
  <c r="B870" i="24" s="1"/>
  <c r="B871" i="24" s="1"/>
  <c r="B872" i="24" s="1"/>
  <c r="B873" i="24" s="1"/>
  <c r="B874" i="24" s="1"/>
  <c r="B875" i="24" s="1"/>
  <c r="B876" i="24" s="1"/>
  <c r="B877" i="24" s="1"/>
  <c r="B859" i="24"/>
  <c r="B860" i="24" s="1"/>
  <c r="B861" i="24" s="1"/>
  <c r="B862" i="24" s="1"/>
  <c r="B863" i="24" s="1"/>
  <c r="B864" i="24" s="1"/>
  <c r="B865" i="24" s="1"/>
  <c r="B866" i="24" s="1"/>
  <c r="B867" i="24" s="1"/>
  <c r="B849" i="24"/>
  <c r="B850" i="24" s="1"/>
  <c r="B851" i="24" s="1"/>
  <c r="B852" i="24" s="1"/>
  <c r="B853" i="24" s="1"/>
  <c r="B854" i="24" s="1"/>
  <c r="B855" i="24" s="1"/>
  <c r="B856" i="24" s="1"/>
  <c r="B857" i="24" s="1"/>
  <c r="B809" i="24"/>
  <c r="B810" i="24" s="1"/>
  <c r="B811" i="24" s="1"/>
  <c r="B812" i="24" s="1"/>
  <c r="B813" i="24" s="1"/>
  <c r="B814" i="24" s="1"/>
  <c r="B815" i="24" s="1"/>
  <c r="B816" i="24" s="1"/>
  <c r="B817" i="24" s="1"/>
  <c r="B799" i="24"/>
  <c r="B800" i="24" s="1"/>
  <c r="B801" i="24" s="1"/>
  <c r="B802" i="24" s="1"/>
  <c r="B803" i="24" s="1"/>
  <c r="B804" i="24" s="1"/>
  <c r="B805" i="24" s="1"/>
  <c r="B806" i="24" s="1"/>
  <c r="B807" i="24" s="1"/>
  <c r="B789" i="24"/>
  <c r="B790" i="24" s="1"/>
  <c r="B791" i="24" s="1"/>
  <c r="B792" i="24" s="1"/>
  <c r="B793" i="24" s="1"/>
  <c r="B794" i="24" s="1"/>
  <c r="B795" i="24" s="1"/>
  <c r="B796" i="24" s="1"/>
  <c r="B797" i="24" s="1"/>
  <c r="B780" i="24"/>
  <c r="B781" i="24" s="1"/>
  <c r="B782" i="24" s="1"/>
  <c r="B783" i="24" s="1"/>
  <c r="B784" i="24" s="1"/>
  <c r="B785" i="24" s="1"/>
  <c r="B786" i="24" s="1"/>
  <c r="B787" i="24" s="1"/>
  <c r="B779" i="24"/>
  <c r="B769" i="24"/>
  <c r="B770" i="24" s="1"/>
  <c r="B771" i="24" s="1"/>
  <c r="B772" i="24" s="1"/>
  <c r="B773" i="24" s="1"/>
  <c r="B774" i="24" s="1"/>
  <c r="B775" i="24" s="1"/>
  <c r="B776" i="24" s="1"/>
  <c r="B777" i="24" s="1"/>
  <c r="B759" i="24"/>
  <c r="B760" i="24" s="1"/>
  <c r="B761" i="24" s="1"/>
  <c r="B762" i="24" s="1"/>
  <c r="B763" i="24" s="1"/>
  <c r="B764" i="24" s="1"/>
  <c r="B765" i="24" s="1"/>
  <c r="B766" i="24" s="1"/>
  <c r="B767" i="24" s="1"/>
  <c r="B719" i="24"/>
  <c r="B720" i="24" s="1"/>
  <c r="B721" i="24" s="1"/>
  <c r="B722" i="24" s="1"/>
  <c r="B723" i="24" s="1"/>
  <c r="B724" i="24" s="1"/>
  <c r="B725" i="24" s="1"/>
  <c r="B726" i="24" s="1"/>
  <c r="B727" i="24" s="1"/>
  <c r="B709" i="24"/>
  <c r="B710" i="24" s="1"/>
  <c r="B711" i="24" s="1"/>
  <c r="B712" i="24" s="1"/>
  <c r="B713" i="24" s="1"/>
  <c r="B714" i="24" s="1"/>
  <c r="B715" i="24" s="1"/>
  <c r="B716" i="24" s="1"/>
  <c r="B717" i="24" s="1"/>
  <c r="B699" i="24"/>
  <c r="B700" i="24" s="1"/>
  <c r="B701" i="24" s="1"/>
  <c r="B702" i="24" s="1"/>
  <c r="B703" i="24" s="1"/>
  <c r="B704" i="24" s="1"/>
  <c r="B705" i="24" s="1"/>
  <c r="B706" i="24" s="1"/>
  <c r="B707" i="24" s="1"/>
  <c r="B689" i="24"/>
  <c r="B690" i="24" s="1"/>
  <c r="B691" i="24" s="1"/>
  <c r="B692" i="24" s="1"/>
  <c r="B693" i="24" s="1"/>
  <c r="B694" i="24" s="1"/>
  <c r="B695" i="24" s="1"/>
  <c r="B696" i="24" s="1"/>
  <c r="B697" i="24" s="1"/>
  <c r="B679" i="24"/>
  <c r="B680" i="24" s="1"/>
  <c r="B681" i="24" s="1"/>
  <c r="B682" i="24" s="1"/>
  <c r="B683" i="24" s="1"/>
  <c r="B684" i="24" s="1"/>
  <c r="B685" i="24" s="1"/>
  <c r="B686" i="24" s="1"/>
  <c r="B687" i="24" s="1"/>
  <c r="B669" i="24"/>
  <c r="B670" i="24" s="1"/>
  <c r="B671" i="24" s="1"/>
  <c r="B672" i="24" s="1"/>
  <c r="B673" i="24" s="1"/>
  <c r="B674" i="24" s="1"/>
  <c r="B675" i="24" s="1"/>
  <c r="B676" i="24" s="1"/>
  <c r="B677" i="24" s="1"/>
  <c r="B659" i="24"/>
  <c r="B660" i="24" s="1"/>
  <c r="B661" i="24" s="1"/>
  <c r="B662" i="24" s="1"/>
  <c r="B663" i="24" s="1"/>
  <c r="B664" i="24" s="1"/>
  <c r="B665" i="24" s="1"/>
  <c r="B666" i="24" s="1"/>
  <c r="B667" i="24" s="1"/>
  <c r="B649" i="24"/>
  <c r="B650" i="24" s="1"/>
  <c r="B651" i="24" s="1"/>
  <c r="B652" i="24" s="1"/>
  <c r="B653" i="24" s="1"/>
  <c r="B654" i="24" s="1"/>
  <c r="B655" i="24" s="1"/>
  <c r="B656" i="24" s="1"/>
  <c r="B657" i="24" s="1"/>
  <c r="B639" i="24"/>
  <c r="B640" i="24" s="1"/>
  <c r="B641" i="24" s="1"/>
  <c r="B642" i="24" s="1"/>
  <c r="B643" i="24" s="1"/>
  <c r="B644" i="24" s="1"/>
  <c r="B645" i="24" s="1"/>
  <c r="B646" i="24" s="1"/>
  <c r="B647" i="24" s="1"/>
  <c r="B629" i="24"/>
  <c r="B630" i="24" s="1"/>
  <c r="B631" i="24" s="1"/>
  <c r="B632" i="24" s="1"/>
  <c r="B633" i="24" s="1"/>
  <c r="B634" i="24" s="1"/>
  <c r="B635" i="24" s="1"/>
  <c r="B636" i="24" s="1"/>
  <c r="B637" i="24" s="1"/>
  <c r="B619" i="24"/>
  <c r="B620" i="24" s="1"/>
  <c r="B621" i="24" s="1"/>
  <c r="B622" i="24" s="1"/>
  <c r="B623" i="24" s="1"/>
  <c r="B624" i="24" s="1"/>
  <c r="B625" i="24" s="1"/>
  <c r="B626" i="24" s="1"/>
  <c r="B627" i="24" s="1"/>
  <c r="B609" i="24"/>
  <c r="B610" i="24" s="1"/>
  <c r="B611" i="24" s="1"/>
  <c r="B612" i="24" s="1"/>
  <c r="B613" i="24" s="1"/>
  <c r="B614" i="24" s="1"/>
  <c r="B615" i="24" s="1"/>
  <c r="B616" i="24" s="1"/>
  <c r="B617" i="24" s="1"/>
  <c r="B599" i="24"/>
  <c r="B600" i="24" s="1"/>
  <c r="B601" i="24" s="1"/>
  <c r="B602" i="24" s="1"/>
  <c r="B603" i="24" s="1"/>
  <c r="B604" i="24" s="1"/>
  <c r="B605" i="24" s="1"/>
  <c r="B606" i="24" s="1"/>
  <c r="B607" i="24" s="1"/>
  <c r="B589" i="24"/>
  <c r="B590" i="24" s="1"/>
  <c r="B591" i="24" s="1"/>
  <c r="B592" i="24" s="1"/>
  <c r="B593" i="24" s="1"/>
  <c r="B594" i="24" s="1"/>
  <c r="B595" i="24" s="1"/>
  <c r="B596" i="24" s="1"/>
  <c r="B597" i="24" s="1"/>
  <c r="B579" i="24"/>
  <c r="B569" i="24"/>
  <c r="B570" i="24" s="1"/>
  <c r="B571" i="24" s="1"/>
  <c r="B572" i="24" s="1"/>
  <c r="B573" i="24" s="1"/>
  <c r="B574" i="24" s="1"/>
  <c r="B575" i="24" s="1"/>
  <c r="B576" i="24" s="1"/>
  <c r="B577" i="24" s="1"/>
  <c r="B559" i="24"/>
  <c r="B560" i="24" s="1"/>
  <c r="B561" i="24" s="1"/>
  <c r="B562" i="24" s="1"/>
  <c r="B563" i="24" s="1"/>
  <c r="B564" i="24" s="1"/>
  <c r="B565" i="24" s="1"/>
  <c r="B566" i="24" s="1"/>
  <c r="B567" i="24" s="1"/>
  <c r="B549" i="24"/>
  <c r="B550" i="24" s="1"/>
  <c r="B551" i="24" s="1"/>
  <c r="B552" i="24" s="1"/>
  <c r="B553" i="24" s="1"/>
  <c r="B554" i="24" s="1"/>
  <c r="B555" i="24" s="1"/>
  <c r="B556" i="24" s="1"/>
  <c r="B557" i="24" s="1"/>
  <c r="B539" i="24"/>
  <c r="B540" i="24" s="1"/>
  <c r="B541" i="24" s="1"/>
  <c r="B542" i="24" s="1"/>
  <c r="B543" i="24" s="1"/>
  <c r="B544" i="24" s="1"/>
  <c r="B545" i="24" s="1"/>
  <c r="B546" i="24" s="1"/>
  <c r="B547" i="24" s="1"/>
  <c r="B529" i="24"/>
  <c r="B530" i="24" s="1"/>
  <c r="B531" i="24" s="1"/>
  <c r="B532" i="24" s="1"/>
  <c r="B533" i="24" s="1"/>
  <c r="B534" i="24" s="1"/>
  <c r="B535" i="24" s="1"/>
  <c r="B536" i="24" s="1"/>
  <c r="B537" i="24" s="1"/>
  <c r="B519" i="24"/>
  <c r="B520" i="24" s="1"/>
  <c r="B521" i="24" s="1"/>
  <c r="B522" i="24" s="1"/>
  <c r="B523" i="24" s="1"/>
  <c r="B524" i="24" s="1"/>
  <c r="B525" i="24" s="1"/>
  <c r="B526" i="24" s="1"/>
  <c r="B527" i="24" s="1"/>
  <c r="B509" i="24"/>
  <c r="B510" i="24" s="1"/>
  <c r="B511" i="24" s="1"/>
  <c r="B512" i="24" s="1"/>
  <c r="B513" i="24" s="1"/>
  <c r="B514" i="24" s="1"/>
  <c r="B515" i="24" s="1"/>
  <c r="B516" i="24" s="1"/>
  <c r="B517" i="24" s="1"/>
  <c r="B499" i="24"/>
  <c r="B500" i="24" s="1"/>
  <c r="B501" i="24" s="1"/>
  <c r="B502" i="24" s="1"/>
  <c r="B503" i="24" s="1"/>
  <c r="B504" i="24" s="1"/>
  <c r="B505" i="24" s="1"/>
  <c r="B506" i="24" s="1"/>
  <c r="B507" i="24" s="1"/>
  <c r="B489" i="24"/>
  <c r="B490" i="24" s="1"/>
  <c r="B491" i="24" s="1"/>
  <c r="B492" i="24" s="1"/>
  <c r="B493" i="24" s="1"/>
  <c r="B494" i="24" s="1"/>
  <c r="B495" i="24" s="1"/>
  <c r="B496" i="24" s="1"/>
  <c r="B497" i="24" s="1"/>
  <c r="B479" i="24"/>
  <c r="B480" i="24" s="1"/>
  <c r="B481" i="24" s="1"/>
  <c r="B482" i="24" s="1"/>
  <c r="B483" i="24" s="1"/>
  <c r="B484" i="24" s="1"/>
  <c r="B485" i="24" s="1"/>
  <c r="B486" i="24" s="1"/>
  <c r="B487" i="24" s="1"/>
  <c r="B469" i="24"/>
  <c r="B470" i="24" s="1"/>
  <c r="B471" i="24" s="1"/>
  <c r="B472" i="24" s="1"/>
  <c r="B473" i="24" s="1"/>
  <c r="B474" i="24" s="1"/>
  <c r="B475" i="24" s="1"/>
  <c r="B476" i="24" s="1"/>
  <c r="B477" i="24" s="1"/>
  <c r="B459" i="24"/>
  <c r="B460" i="24" s="1"/>
  <c r="B461" i="24" s="1"/>
  <c r="B462" i="24" s="1"/>
  <c r="B463" i="24" s="1"/>
  <c r="B464" i="24" s="1"/>
  <c r="B465" i="24" s="1"/>
  <c r="B466" i="24" s="1"/>
  <c r="B467" i="24" s="1"/>
  <c r="B449" i="24"/>
  <c r="B450" i="24" s="1"/>
  <c r="B451" i="24" s="1"/>
  <c r="B452" i="24" s="1"/>
  <c r="B453" i="24" s="1"/>
  <c r="B454" i="24" s="1"/>
  <c r="B455" i="24" s="1"/>
  <c r="B456" i="24" s="1"/>
  <c r="B457" i="24" s="1"/>
  <c r="B439" i="24"/>
  <c r="B440" i="24" s="1"/>
  <c r="B441" i="24" s="1"/>
  <c r="B442" i="24" s="1"/>
  <c r="B443" i="24" s="1"/>
  <c r="B444" i="24" s="1"/>
  <c r="B445" i="24" s="1"/>
  <c r="B446" i="24" s="1"/>
  <c r="B447" i="24" s="1"/>
  <c r="B429" i="24"/>
  <c r="B430" i="24" s="1"/>
  <c r="B431" i="24" s="1"/>
  <c r="B432" i="24" s="1"/>
  <c r="B433" i="24" s="1"/>
  <c r="B434" i="24" s="1"/>
  <c r="B435" i="24" s="1"/>
  <c r="B436" i="24" s="1"/>
  <c r="B437" i="24" s="1"/>
  <c r="B419" i="24"/>
  <c r="B420" i="24" s="1"/>
  <c r="B421" i="24" s="1"/>
  <c r="B422" i="24" s="1"/>
  <c r="B423" i="24" s="1"/>
  <c r="B424" i="24" s="1"/>
  <c r="B425" i="24" s="1"/>
  <c r="B426" i="24" s="1"/>
  <c r="B427" i="24" s="1"/>
  <c r="B409" i="24"/>
  <c r="B410" i="24" s="1"/>
  <c r="B411" i="24" s="1"/>
  <c r="B412" i="24" s="1"/>
  <c r="B413" i="24" s="1"/>
  <c r="B414" i="24" s="1"/>
  <c r="B415" i="24" s="1"/>
  <c r="B416" i="24" s="1"/>
  <c r="B417" i="24" s="1"/>
  <c r="B399" i="24"/>
  <c r="B400" i="24" s="1"/>
  <c r="B401" i="24" s="1"/>
  <c r="B402" i="24" s="1"/>
  <c r="B403" i="24" s="1"/>
  <c r="B404" i="24" s="1"/>
  <c r="B405" i="24" s="1"/>
  <c r="B406" i="24" s="1"/>
  <c r="B407" i="24" s="1"/>
  <c r="B389" i="24"/>
  <c r="B390" i="24" s="1"/>
  <c r="B391" i="24" s="1"/>
  <c r="B392" i="24" s="1"/>
  <c r="B393" i="24" s="1"/>
  <c r="B394" i="24" s="1"/>
  <c r="B395" i="24" s="1"/>
  <c r="B396" i="24" s="1"/>
  <c r="B397" i="24" s="1"/>
  <c r="B379" i="24"/>
  <c r="B380" i="24" s="1"/>
  <c r="B381" i="24" s="1"/>
  <c r="B382" i="24" s="1"/>
  <c r="B383" i="24" s="1"/>
  <c r="B384" i="24" s="1"/>
  <c r="B385" i="24" s="1"/>
  <c r="B386" i="24" s="1"/>
  <c r="B387" i="24" s="1"/>
  <c r="B369" i="24"/>
  <c r="B370" i="24" s="1"/>
  <c r="B371" i="24" s="1"/>
  <c r="B372" i="24" s="1"/>
  <c r="B373" i="24" s="1"/>
  <c r="B374" i="24" s="1"/>
  <c r="B375" i="24" s="1"/>
  <c r="B376" i="24" s="1"/>
  <c r="B377" i="24" s="1"/>
  <c r="B360" i="24"/>
  <c r="B361" i="24" s="1"/>
  <c r="B362" i="24" s="1"/>
  <c r="B363" i="24" s="1"/>
  <c r="B364" i="24" s="1"/>
  <c r="B365" i="24" s="1"/>
  <c r="B366" i="24" s="1"/>
  <c r="B367" i="24" s="1"/>
  <c r="B359" i="24"/>
  <c r="B349" i="24"/>
  <c r="B350" i="24" s="1"/>
  <c r="B351" i="24" s="1"/>
  <c r="B352" i="24" s="1"/>
  <c r="B353" i="24" s="1"/>
  <c r="B354" i="24" s="1"/>
  <c r="B355" i="24" s="1"/>
  <c r="B356" i="24" s="1"/>
  <c r="B357" i="24" s="1"/>
  <c r="B339" i="24"/>
  <c r="B340" i="24" s="1"/>
  <c r="B341" i="24" s="1"/>
  <c r="B342" i="24" s="1"/>
  <c r="B343" i="24" s="1"/>
  <c r="B344" i="24" s="1"/>
  <c r="B345" i="24" s="1"/>
  <c r="B346" i="24" s="1"/>
  <c r="B347" i="24" s="1"/>
  <c r="B329" i="24"/>
  <c r="B330" i="24" s="1"/>
  <c r="B331" i="24" s="1"/>
  <c r="B332" i="24" s="1"/>
  <c r="B333" i="24" s="1"/>
  <c r="B334" i="24" s="1"/>
  <c r="B335" i="24" s="1"/>
  <c r="B336" i="24" s="1"/>
  <c r="B337" i="24" s="1"/>
  <c r="B319" i="24"/>
  <c r="B320" i="24" s="1"/>
  <c r="B321" i="24" s="1"/>
  <c r="B322" i="24" s="1"/>
  <c r="B323" i="24" s="1"/>
  <c r="B324" i="24" s="1"/>
  <c r="B325" i="24" s="1"/>
  <c r="B326" i="24" s="1"/>
  <c r="B327" i="24" s="1"/>
  <c r="B310" i="24"/>
  <c r="B311" i="24" s="1"/>
  <c r="B312" i="24" s="1"/>
  <c r="B313" i="24" s="1"/>
  <c r="B314" i="24" s="1"/>
  <c r="B315" i="24" s="1"/>
  <c r="B316" i="24" s="1"/>
  <c r="B317" i="24" s="1"/>
  <c r="B309" i="24"/>
  <c r="B299" i="24"/>
  <c r="B300" i="24" s="1"/>
  <c r="B301" i="24" s="1"/>
  <c r="B302" i="24" s="1"/>
  <c r="B303" i="24" s="1"/>
  <c r="B304" i="24" s="1"/>
  <c r="B305" i="24" s="1"/>
  <c r="B306" i="24" s="1"/>
  <c r="B307" i="24" s="1"/>
  <c r="B289" i="24"/>
  <c r="B290" i="24" s="1"/>
  <c r="B291" i="24" s="1"/>
  <c r="B292" i="24" s="1"/>
  <c r="B293" i="24" s="1"/>
  <c r="B294" i="24" s="1"/>
  <c r="B295" i="24" s="1"/>
  <c r="B296" i="24" s="1"/>
  <c r="B297" i="24" s="1"/>
  <c r="B280" i="24"/>
  <c r="B281" i="24" s="1"/>
  <c r="B282" i="24" s="1"/>
  <c r="B283" i="24" s="1"/>
  <c r="B284" i="24" s="1"/>
  <c r="B285" i="24" s="1"/>
  <c r="B286" i="24" s="1"/>
  <c r="B287" i="24" s="1"/>
  <c r="B279" i="24"/>
  <c r="B269" i="24"/>
  <c r="B270" i="24" s="1"/>
  <c r="B271" i="24" s="1"/>
  <c r="B272" i="24" s="1"/>
  <c r="B273" i="24" s="1"/>
  <c r="B274" i="24" s="1"/>
  <c r="B275" i="24" s="1"/>
  <c r="B276" i="24" s="1"/>
  <c r="B277" i="24" s="1"/>
  <c r="B259" i="24"/>
  <c r="B260" i="24" s="1"/>
  <c r="B261" i="24" s="1"/>
  <c r="B262" i="24" s="1"/>
  <c r="B263" i="24" s="1"/>
  <c r="B264" i="24" s="1"/>
  <c r="B265" i="24" s="1"/>
  <c r="B266" i="24" s="1"/>
  <c r="B267" i="24" s="1"/>
  <c r="B250" i="24"/>
  <c r="B251" i="24" s="1"/>
  <c r="B252" i="24" s="1"/>
  <c r="B253" i="24" s="1"/>
  <c r="B254" i="24" s="1"/>
  <c r="B255" i="24" s="1"/>
  <c r="B256" i="24" s="1"/>
  <c r="B257" i="24" s="1"/>
  <c r="B249" i="24"/>
  <c r="B239" i="24"/>
  <c r="B240" i="24" s="1"/>
  <c r="B241" i="24" s="1"/>
  <c r="B242" i="24" s="1"/>
  <c r="B243" i="24" s="1"/>
  <c r="B244" i="24" s="1"/>
  <c r="B245" i="24" s="1"/>
  <c r="B246" i="24" s="1"/>
  <c r="B247" i="24" s="1"/>
  <c r="B230" i="24"/>
  <c r="B231" i="24" s="1"/>
  <c r="B232" i="24" s="1"/>
  <c r="B233" i="24" s="1"/>
  <c r="B234" i="24" s="1"/>
  <c r="B235" i="24" s="1"/>
  <c r="B236" i="24" s="1"/>
  <c r="B237" i="24" s="1"/>
  <c r="B229" i="24"/>
  <c r="B219" i="24"/>
  <c r="B220" i="24" s="1"/>
  <c r="B221" i="24" s="1"/>
  <c r="B222" i="24" s="1"/>
  <c r="B223" i="24" s="1"/>
  <c r="B224" i="24" s="1"/>
  <c r="B225" i="24" s="1"/>
  <c r="B226" i="24" s="1"/>
  <c r="B227" i="24" s="1"/>
  <c r="B209" i="24"/>
  <c r="B210" i="24" s="1"/>
  <c r="B211" i="24" s="1"/>
  <c r="B212" i="24" s="1"/>
  <c r="B213" i="24" s="1"/>
  <c r="B214" i="24" s="1"/>
  <c r="B215" i="24" s="1"/>
  <c r="B216" i="24" s="1"/>
  <c r="B217" i="24" s="1"/>
  <c r="B200" i="24"/>
  <c r="B201" i="24" s="1"/>
  <c r="B202" i="24" s="1"/>
  <c r="B203" i="24" s="1"/>
  <c r="B204" i="24" s="1"/>
  <c r="B205" i="24" s="1"/>
  <c r="B206" i="24" s="1"/>
  <c r="B207" i="24" s="1"/>
  <c r="B199" i="24"/>
  <c r="B189" i="24"/>
  <c r="B190" i="24" s="1"/>
  <c r="B191" i="24" s="1"/>
  <c r="B192" i="24" s="1"/>
  <c r="B193" i="24" s="1"/>
  <c r="B194" i="24" s="1"/>
  <c r="B195" i="24" s="1"/>
  <c r="B196" i="24" s="1"/>
  <c r="B197" i="24" s="1"/>
  <c r="B179" i="24"/>
  <c r="B180" i="24" s="1"/>
  <c r="B181" i="24" s="1"/>
  <c r="B182" i="24" s="1"/>
  <c r="B183" i="24" s="1"/>
  <c r="B184" i="24" s="1"/>
  <c r="B185" i="24" s="1"/>
  <c r="B186" i="24" s="1"/>
  <c r="B187" i="24" s="1"/>
  <c r="B169" i="24"/>
  <c r="B170" i="24" s="1"/>
  <c r="B171" i="24" s="1"/>
  <c r="B172" i="24" s="1"/>
  <c r="B173" i="24" s="1"/>
  <c r="B174" i="24" s="1"/>
  <c r="B175" i="24" s="1"/>
  <c r="B176" i="24" s="1"/>
  <c r="B177" i="24" s="1"/>
  <c r="B159" i="24"/>
  <c r="B160" i="24" s="1"/>
  <c r="B161" i="24" s="1"/>
  <c r="B162" i="24" s="1"/>
  <c r="B163" i="24" s="1"/>
  <c r="B164" i="24" s="1"/>
  <c r="B165" i="24" s="1"/>
  <c r="B166" i="24" s="1"/>
  <c r="B167" i="24" s="1"/>
  <c r="B150" i="24"/>
  <c r="B151" i="24" s="1"/>
  <c r="B152" i="24" s="1"/>
  <c r="B153" i="24" s="1"/>
  <c r="B154" i="24" s="1"/>
  <c r="B155" i="24" s="1"/>
  <c r="B156" i="24" s="1"/>
  <c r="B157" i="24" s="1"/>
  <c r="B149" i="24"/>
  <c r="B139" i="24"/>
  <c r="B140" i="24" s="1"/>
  <c r="B141" i="24" s="1"/>
  <c r="B142" i="24" s="1"/>
  <c r="B143" i="24" s="1"/>
  <c r="B144" i="24" s="1"/>
  <c r="B145" i="24" s="1"/>
  <c r="B146" i="24" s="1"/>
  <c r="B147" i="24" s="1"/>
  <c r="B129" i="24"/>
  <c r="B130" i="24" s="1"/>
  <c r="B131" i="24" s="1"/>
  <c r="B132" i="24" s="1"/>
  <c r="B133" i="24" s="1"/>
  <c r="B134" i="24" s="1"/>
  <c r="B135" i="24" s="1"/>
  <c r="B136" i="24" s="1"/>
  <c r="B137" i="24" s="1"/>
  <c r="B120" i="24"/>
  <c r="B121" i="24" s="1"/>
  <c r="B122" i="24" s="1"/>
  <c r="B123" i="24" s="1"/>
  <c r="B124" i="24" s="1"/>
  <c r="B125" i="24" s="1"/>
  <c r="B126" i="24" s="1"/>
  <c r="B127" i="24" s="1"/>
  <c r="B119" i="24"/>
  <c r="B109" i="24"/>
  <c r="B110" i="24" s="1"/>
  <c r="B111" i="24" s="1"/>
  <c r="B112" i="24" s="1"/>
  <c r="B113" i="24" s="1"/>
  <c r="B114" i="24" s="1"/>
  <c r="B115" i="24" s="1"/>
  <c r="B116" i="24" s="1"/>
  <c r="B117" i="24" s="1"/>
  <c r="B99" i="24"/>
  <c r="B100" i="24" s="1"/>
  <c r="B101" i="24" s="1"/>
  <c r="B102" i="24" s="1"/>
  <c r="B103" i="24" s="1"/>
  <c r="B104" i="24" s="1"/>
  <c r="B105" i="24" s="1"/>
  <c r="B106" i="24" s="1"/>
  <c r="B107" i="24" s="1"/>
  <c r="B89" i="24"/>
  <c r="B90" i="24" s="1"/>
  <c r="B91" i="24" s="1"/>
  <c r="B92" i="24" s="1"/>
  <c r="B93" i="24" s="1"/>
  <c r="B94" i="24" s="1"/>
  <c r="B95" i="24" s="1"/>
  <c r="B96" i="24" s="1"/>
  <c r="B97" i="24" s="1"/>
  <c r="B79" i="24"/>
  <c r="B80" i="24" s="1"/>
  <c r="B81" i="24" s="1"/>
  <c r="B82" i="24" s="1"/>
  <c r="B83" i="24" s="1"/>
  <c r="B84" i="24" s="1"/>
  <c r="B85" i="24" s="1"/>
  <c r="B86" i="24" s="1"/>
  <c r="B87" i="24" s="1"/>
  <c r="B70" i="24"/>
  <c r="B71" i="24" s="1"/>
  <c r="B72" i="24" s="1"/>
  <c r="B73" i="24" s="1"/>
  <c r="B74" i="24" s="1"/>
  <c r="B75" i="24" s="1"/>
  <c r="B76" i="24" s="1"/>
  <c r="B77" i="24" s="1"/>
  <c r="B69" i="24"/>
  <c r="B59" i="24"/>
  <c r="B60" i="24" s="1"/>
  <c r="B61" i="24" s="1"/>
  <c r="B62" i="24" s="1"/>
  <c r="B63" i="24" s="1"/>
  <c r="B64" i="24" s="1"/>
  <c r="B65" i="24" s="1"/>
  <c r="B66" i="24" s="1"/>
  <c r="B67" i="24" s="1"/>
  <c r="B49" i="24"/>
  <c r="B50" i="24" s="1"/>
  <c r="B51" i="24" s="1"/>
  <c r="B52" i="24" s="1"/>
  <c r="B53" i="24" s="1"/>
  <c r="B54" i="24" s="1"/>
  <c r="B55" i="24" s="1"/>
  <c r="B56" i="24" s="1"/>
  <c r="B57" i="24" s="1"/>
  <c r="B39" i="24"/>
  <c r="B40" i="24" s="1"/>
  <c r="B41" i="24" s="1"/>
  <c r="B42" i="24" s="1"/>
  <c r="B43" i="24" s="1"/>
  <c r="B44" i="24" s="1"/>
  <c r="B45" i="24" s="1"/>
  <c r="B46" i="24" s="1"/>
  <c r="B47" i="24" s="1"/>
  <c r="B29" i="24"/>
  <c r="B30" i="24" s="1"/>
  <c r="B31" i="24" s="1"/>
  <c r="B32" i="24" s="1"/>
  <c r="B33" i="24" s="1"/>
  <c r="B34" i="24" s="1"/>
  <c r="B35" i="24" s="1"/>
  <c r="B36" i="24" s="1"/>
  <c r="B37" i="24" s="1"/>
  <c r="B19" i="24"/>
  <c r="B9" i="24"/>
  <c r="B14" i="1"/>
  <c r="G1" i="23" s="1"/>
  <c r="E30" i="18"/>
  <c r="G14" i="3"/>
  <c r="F14" i="3"/>
  <c r="E14" i="3"/>
  <c r="D14" i="3"/>
  <c r="H21" i="23"/>
  <c r="F21" i="23"/>
  <c r="H19" i="23"/>
  <c r="F19" i="23"/>
  <c r="L7" i="23"/>
  <c r="D7" i="23" s="1"/>
  <c r="L8" i="23"/>
  <c r="D8" i="23" s="1"/>
  <c r="L9" i="23"/>
  <c r="D9" i="23" s="1"/>
  <c r="L10" i="23"/>
  <c r="D10" i="23" s="1"/>
  <c r="L11" i="23"/>
  <c r="D11" i="23" s="1"/>
  <c r="L12" i="23"/>
  <c r="D12" i="23" s="1"/>
  <c r="L13" i="23"/>
  <c r="D13" i="23" s="1"/>
  <c r="L6" i="23"/>
  <c r="D6" i="23" s="1"/>
  <c r="A22" i="23"/>
  <c r="A21" i="23"/>
  <c r="A20" i="23"/>
  <c r="A19" i="23"/>
  <c r="F13" i="23"/>
  <c r="E13" i="23"/>
  <c r="C13" i="23"/>
  <c r="A13" i="23"/>
  <c r="F12" i="23"/>
  <c r="E12" i="23"/>
  <c r="C12" i="23"/>
  <c r="A12" i="23"/>
  <c r="F11" i="23"/>
  <c r="E11" i="23"/>
  <c r="C11" i="23"/>
  <c r="A11" i="23"/>
  <c r="F10" i="23"/>
  <c r="E10" i="23"/>
  <c r="C10" i="23"/>
  <c r="A10" i="23"/>
  <c r="F9" i="23"/>
  <c r="E9" i="23"/>
  <c r="C9" i="23"/>
  <c r="A9" i="23"/>
  <c r="F8" i="23"/>
  <c r="E8" i="23"/>
  <c r="C8" i="23"/>
  <c r="A8" i="23"/>
  <c r="F7" i="23"/>
  <c r="E7" i="23"/>
  <c r="C7" i="23"/>
  <c r="A7" i="23"/>
  <c r="F6" i="23"/>
  <c r="E6" i="23"/>
  <c r="C6" i="23"/>
  <c r="A6" i="23"/>
  <c r="J43" i="16"/>
  <c r="G18" i="3" s="1"/>
  <c r="J41" i="16"/>
  <c r="G16" i="3" s="1"/>
  <c r="D37" i="16"/>
  <c r="D38" i="16"/>
  <c r="D39" i="16"/>
  <c r="D40" i="16"/>
  <c r="D36" i="16"/>
  <c r="J32" i="16"/>
  <c r="G13" i="3" s="1"/>
  <c r="J31" i="16"/>
  <c r="G12" i="3" s="1"/>
  <c r="D29" i="16"/>
  <c r="D30" i="16"/>
  <c r="D28" i="16"/>
  <c r="D25" i="16"/>
  <c r="D26" i="16"/>
  <c r="D24" i="16"/>
  <c r="D22" i="16"/>
  <c r="D21" i="16"/>
  <c r="D19" i="16"/>
  <c r="D18" i="16"/>
  <c r="L9" i="16"/>
  <c r="D9" i="16" s="1"/>
  <c r="L10" i="16"/>
  <c r="D10" i="16" s="1"/>
  <c r="L11" i="16"/>
  <c r="D11" i="16" s="1"/>
  <c r="L12" i="16"/>
  <c r="D12" i="16" s="1"/>
  <c r="L13" i="16"/>
  <c r="D13" i="16" s="1"/>
  <c r="L14" i="16"/>
  <c r="D14" i="16" s="1"/>
  <c r="L15" i="16"/>
  <c r="D15" i="16" s="1"/>
  <c r="L8" i="16"/>
  <c r="D8" i="16" s="1"/>
  <c r="A40" i="16"/>
  <c r="A39" i="16"/>
  <c r="A38" i="16"/>
  <c r="A37" i="16"/>
  <c r="A36" i="16"/>
  <c r="J34" i="16"/>
  <c r="A30" i="16"/>
  <c r="A29" i="16"/>
  <c r="A28" i="16"/>
  <c r="A26" i="16"/>
  <c r="A25" i="16"/>
  <c r="A24" i="16"/>
  <c r="A22" i="16"/>
  <c r="A21" i="16"/>
  <c r="A19" i="16"/>
  <c r="A18" i="16"/>
  <c r="F15" i="16"/>
  <c r="E15" i="16"/>
  <c r="C15" i="16"/>
  <c r="A15" i="16"/>
  <c r="F14" i="16"/>
  <c r="E14" i="16"/>
  <c r="C14" i="16"/>
  <c r="A14" i="16"/>
  <c r="F13" i="16"/>
  <c r="E13" i="16"/>
  <c r="C13" i="16"/>
  <c r="A13" i="16"/>
  <c r="F12" i="16"/>
  <c r="E12" i="16"/>
  <c r="C12" i="16"/>
  <c r="A12" i="16"/>
  <c r="F11" i="16"/>
  <c r="E11" i="16"/>
  <c r="C11" i="16"/>
  <c r="A11" i="16"/>
  <c r="F10" i="16"/>
  <c r="E10" i="16"/>
  <c r="C10" i="16"/>
  <c r="A10" i="16"/>
  <c r="F9" i="16"/>
  <c r="E9" i="16"/>
  <c r="C9" i="16"/>
  <c r="A9" i="16"/>
  <c r="F8" i="16"/>
  <c r="E8" i="16"/>
  <c r="A8" i="16"/>
  <c r="H21" i="22"/>
  <c r="H19" i="22"/>
  <c r="F21" i="22"/>
  <c r="F19" i="22"/>
  <c r="L7" i="22"/>
  <c r="D7" i="22" s="1"/>
  <c r="L8" i="22"/>
  <c r="D8" i="22" s="1"/>
  <c r="L9" i="22"/>
  <c r="D9" i="22" s="1"/>
  <c r="L10" i="22"/>
  <c r="D10" i="22" s="1"/>
  <c r="L11" i="22"/>
  <c r="D11" i="22" s="1"/>
  <c r="L12" i="22"/>
  <c r="D12" i="22" s="1"/>
  <c r="L13" i="22"/>
  <c r="D13" i="22" s="1"/>
  <c r="L6" i="22"/>
  <c r="D6" i="22" s="1"/>
  <c r="A22" i="22"/>
  <c r="A21" i="22"/>
  <c r="A20" i="22"/>
  <c r="A19" i="22"/>
  <c r="F13" i="22"/>
  <c r="E13" i="22"/>
  <c r="C13" i="22"/>
  <c r="A13" i="22"/>
  <c r="F12" i="22"/>
  <c r="E12" i="22"/>
  <c r="C12" i="22"/>
  <c r="A12" i="22"/>
  <c r="F11" i="22"/>
  <c r="E11" i="22"/>
  <c r="C11" i="22"/>
  <c r="A11" i="22"/>
  <c r="F10" i="22"/>
  <c r="E10" i="22"/>
  <c r="C10" i="22"/>
  <c r="A10" i="22"/>
  <c r="F9" i="22"/>
  <c r="E9" i="22"/>
  <c r="C9" i="22"/>
  <c r="A9" i="22"/>
  <c r="F8" i="22"/>
  <c r="E8" i="22"/>
  <c r="C8" i="22"/>
  <c r="A8" i="22"/>
  <c r="F7" i="22"/>
  <c r="E7" i="22"/>
  <c r="C7" i="22"/>
  <c r="A7" i="22"/>
  <c r="F6" i="22"/>
  <c r="E6" i="22"/>
  <c r="C6" i="22"/>
  <c r="A6" i="22"/>
  <c r="J43" i="15"/>
  <c r="F18" i="3" s="1"/>
  <c r="J41" i="15"/>
  <c r="F16" i="3" s="1"/>
  <c r="D37" i="15"/>
  <c r="D38" i="15"/>
  <c r="D39" i="15"/>
  <c r="D40" i="15"/>
  <c r="D36" i="15"/>
  <c r="J32" i="15"/>
  <c r="F13" i="3" s="1"/>
  <c r="J31" i="15"/>
  <c r="F12" i="3" s="1"/>
  <c r="D29" i="15"/>
  <c r="D30" i="15"/>
  <c r="D28" i="15"/>
  <c r="D25" i="15"/>
  <c r="D26" i="15"/>
  <c r="D24" i="15"/>
  <c r="D22" i="15"/>
  <c r="D21" i="15"/>
  <c r="D19" i="15"/>
  <c r="D18" i="15"/>
  <c r="L9" i="15"/>
  <c r="D9" i="15" s="1"/>
  <c r="L10" i="15"/>
  <c r="D10" i="15" s="1"/>
  <c r="L11" i="15"/>
  <c r="D11" i="15" s="1"/>
  <c r="L12" i="15"/>
  <c r="D12" i="15" s="1"/>
  <c r="L13" i="15"/>
  <c r="D13" i="15" s="1"/>
  <c r="L14" i="15"/>
  <c r="D14" i="15" s="1"/>
  <c r="L15" i="15"/>
  <c r="D15" i="15" s="1"/>
  <c r="L8" i="15"/>
  <c r="D8" i="15" s="1"/>
  <c r="A40" i="15"/>
  <c r="A39" i="15"/>
  <c r="A38" i="15"/>
  <c r="A37" i="15"/>
  <c r="A36" i="15"/>
  <c r="J34" i="15"/>
  <c r="A30" i="15"/>
  <c r="A29" i="15"/>
  <c r="A28" i="15"/>
  <c r="A26" i="15"/>
  <c r="A25" i="15"/>
  <c r="A24" i="15"/>
  <c r="A22" i="15"/>
  <c r="A21" i="15"/>
  <c r="A19" i="15"/>
  <c r="A18" i="15"/>
  <c r="F15" i="15"/>
  <c r="E15" i="15"/>
  <c r="C15" i="15"/>
  <c r="A15" i="15"/>
  <c r="F14" i="15"/>
  <c r="E14" i="15"/>
  <c r="C14" i="15"/>
  <c r="A14" i="15"/>
  <c r="F13" i="15"/>
  <c r="E13" i="15"/>
  <c r="C13" i="15"/>
  <c r="A13" i="15"/>
  <c r="F12" i="15"/>
  <c r="E12" i="15"/>
  <c r="C12" i="15"/>
  <c r="A12" i="15"/>
  <c r="F11" i="15"/>
  <c r="E11" i="15"/>
  <c r="C11" i="15"/>
  <c r="A11" i="15"/>
  <c r="F10" i="15"/>
  <c r="E10" i="15"/>
  <c r="C10" i="15"/>
  <c r="A10" i="15"/>
  <c r="F9" i="15"/>
  <c r="E9" i="15"/>
  <c r="C9" i="15"/>
  <c r="A9" i="15"/>
  <c r="F8" i="15"/>
  <c r="E8" i="15"/>
  <c r="A8" i="15"/>
  <c r="H21" i="21"/>
  <c r="F21" i="21"/>
  <c r="H19" i="21"/>
  <c r="F19" i="21"/>
  <c r="L7" i="21"/>
  <c r="D7" i="21" s="1"/>
  <c r="L8" i="21"/>
  <c r="D8" i="21" s="1"/>
  <c r="L9" i="21"/>
  <c r="D9" i="21" s="1"/>
  <c r="L10" i="21"/>
  <c r="D10" i="21" s="1"/>
  <c r="L11" i="21"/>
  <c r="D11" i="21" s="1"/>
  <c r="L12" i="21"/>
  <c r="D12" i="21" s="1"/>
  <c r="L13" i="21"/>
  <c r="D13" i="21" s="1"/>
  <c r="L6" i="21"/>
  <c r="D6" i="21" s="1"/>
  <c r="A22" i="21"/>
  <c r="A21" i="21"/>
  <c r="A20" i="21"/>
  <c r="A19" i="21"/>
  <c r="F13" i="21"/>
  <c r="E13" i="21"/>
  <c r="C13" i="21"/>
  <c r="A13" i="21"/>
  <c r="F12" i="21"/>
  <c r="E12" i="21"/>
  <c r="C12" i="21"/>
  <c r="A12" i="21"/>
  <c r="F11" i="21"/>
  <c r="E11" i="21"/>
  <c r="C11" i="21"/>
  <c r="A11" i="21"/>
  <c r="F10" i="21"/>
  <c r="E10" i="21"/>
  <c r="C10" i="21"/>
  <c r="A10" i="21"/>
  <c r="F9" i="21"/>
  <c r="E9" i="21"/>
  <c r="C9" i="21"/>
  <c r="A9" i="21"/>
  <c r="F8" i="21"/>
  <c r="E8" i="21"/>
  <c r="C8" i="21"/>
  <c r="A8" i="21"/>
  <c r="F7" i="21"/>
  <c r="E7" i="21"/>
  <c r="C7" i="21"/>
  <c r="A7" i="21"/>
  <c r="F6" i="21"/>
  <c r="E6" i="21"/>
  <c r="C6" i="21"/>
  <c r="A6" i="21"/>
  <c r="J43" i="14"/>
  <c r="E18" i="3" s="1"/>
  <c r="J41" i="14"/>
  <c r="E16" i="3" s="1"/>
  <c r="D37" i="14"/>
  <c r="D38" i="14"/>
  <c r="D39" i="14"/>
  <c r="D40" i="14"/>
  <c r="D36" i="14"/>
  <c r="J32" i="14"/>
  <c r="E13" i="3" s="1"/>
  <c r="J31" i="14"/>
  <c r="E12" i="3" s="1"/>
  <c r="D29" i="14"/>
  <c r="D30" i="14"/>
  <c r="D28" i="14"/>
  <c r="D25" i="14"/>
  <c r="D26" i="14"/>
  <c r="D24" i="14"/>
  <c r="D22" i="14"/>
  <c r="D21" i="14"/>
  <c r="D19" i="14"/>
  <c r="D18" i="14"/>
  <c r="L9" i="14"/>
  <c r="D9" i="14" s="1"/>
  <c r="L10" i="14"/>
  <c r="D10" i="14" s="1"/>
  <c r="L11" i="14"/>
  <c r="D11" i="14" s="1"/>
  <c r="L12" i="14"/>
  <c r="D12" i="14" s="1"/>
  <c r="L13" i="14"/>
  <c r="D13" i="14" s="1"/>
  <c r="L14" i="14"/>
  <c r="D14" i="14" s="1"/>
  <c r="L15" i="14"/>
  <c r="D15" i="14" s="1"/>
  <c r="L8" i="14"/>
  <c r="D8" i="14" s="1"/>
  <c r="A40" i="14"/>
  <c r="A39" i="14"/>
  <c r="A38" i="14"/>
  <c r="A37" i="14"/>
  <c r="A36" i="14"/>
  <c r="J34" i="14"/>
  <c r="A30" i="14"/>
  <c r="A29" i="14"/>
  <c r="A28" i="14"/>
  <c r="A26" i="14"/>
  <c r="A25" i="14"/>
  <c r="A24" i="14"/>
  <c r="A22" i="14"/>
  <c r="A21" i="14"/>
  <c r="A19" i="14"/>
  <c r="A18" i="14"/>
  <c r="F15" i="14"/>
  <c r="E15" i="14"/>
  <c r="C15" i="14"/>
  <c r="A15" i="14"/>
  <c r="F14" i="14"/>
  <c r="E14" i="14"/>
  <c r="C14" i="14"/>
  <c r="A14" i="14"/>
  <c r="F13" i="14"/>
  <c r="E13" i="14"/>
  <c r="C13" i="14"/>
  <c r="A13" i="14"/>
  <c r="F12" i="14"/>
  <c r="E12" i="14"/>
  <c r="C12" i="14"/>
  <c r="A12" i="14"/>
  <c r="F11" i="14"/>
  <c r="E11" i="14"/>
  <c r="C11" i="14"/>
  <c r="A11" i="14"/>
  <c r="F10" i="14"/>
  <c r="E10" i="14"/>
  <c r="C10" i="14"/>
  <c r="A10" i="14"/>
  <c r="F9" i="14"/>
  <c r="E9" i="14"/>
  <c r="C9" i="14"/>
  <c r="A9" i="14"/>
  <c r="F8" i="14"/>
  <c r="E8" i="14"/>
  <c r="A8" i="14"/>
  <c r="H21" i="20"/>
  <c r="F21" i="20"/>
  <c r="H19" i="20"/>
  <c r="F19" i="20"/>
  <c r="L7" i="20"/>
  <c r="D7" i="20" s="1"/>
  <c r="L8" i="20"/>
  <c r="D8" i="20" s="1"/>
  <c r="L9" i="20"/>
  <c r="D9" i="20" s="1"/>
  <c r="L10" i="20"/>
  <c r="D10" i="20" s="1"/>
  <c r="L11" i="20"/>
  <c r="D11" i="20" s="1"/>
  <c r="L12" i="20"/>
  <c r="D12" i="20" s="1"/>
  <c r="L13" i="20"/>
  <c r="D13" i="20" s="1"/>
  <c r="L6" i="20"/>
  <c r="D6" i="20" s="1"/>
  <c r="A22" i="20"/>
  <c r="A21" i="20"/>
  <c r="A20" i="20"/>
  <c r="A19" i="20"/>
  <c r="F13" i="20"/>
  <c r="E13" i="20"/>
  <c r="C13" i="20"/>
  <c r="A13" i="20"/>
  <c r="F12" i="20"/>
  <c r="E12" i="20"/>
  <c r="C12" i="20"/>
  <c r="A12" i="20"/>
  <c r="F11" i="20"/>
  <c r="E11" i="20"/>
  <c r="C11" i="20"/>
  <c r="A11" i="20"/>
  <c r="F10" i="20"/>
  <c r="E10" i="20"/>
  <c r="C10" i="20"/>
  <c r="A10" i="20"/>
  <c r="F9" i="20"/>
  <c r="E9" i="20"/>
  <c r="C9" i="20"/>
  <c r="A9" i="20"/>
  <c r="F8" i="20"/>
  <c r="E8" i="20"/>
  <c r="C8" i="20"/>
  <c r="A8" i="20"/>
  <c r="F7" i="20"/>
  <c r="E7" i="20"/>
  <c r="C7" i="20"/>
  <c r="A7" i="20"/>
  <c r="F6" i="20"/>
  <c r="E6" i="20"/>
  <c r="C6" i="20"/>
  <c r="A6" i="20"/>
  <c r="J43" i="13"/>
  <c r="D18" i="3" s="1"/>
  <c r="J41" i="13"/>
  <c r="D16" i="3" s="1"/>
  <c r="J32" i="13"/>
  <c r="D13" i="3" s="1"/>
  <c r="J31" i="13"/>
  <c r="D12" i="3" s="1"/>
  <c r="D37" i="13"/>
  <c r="D38" i="13"/>
  <c r="D39" i="13"/>
  <c r="D40" i="13"/>
  <c r="D36" i="13"/>
  <c r="D29" i="13"/>
  <c r="D30" i="13"/>
  <c r="D28" i="13"/>
  <c r="D25" i="13"/>
  <c r="D26" i="13"/>
  <c r="D24" i="13"/>
  <c r="D22" i="13"/>
  <c r="D21" i="13"/>
  <c r="D19" i="13"/>
  <c r="D18" i="13"/>
  <c r="L9" i="13"/>
  <c r="D9" i="13" s="1"/>
  <c r="L10" i="13"/>
  <c r="D10" i="13" s="1"/>
  <c r="L11" i="13"/>
  <c r="D11" i="13" s="1"/>
  <c r="L12" i="13"/>
  <c r="D12" i="13" s="1"/>
  <c r="L13" i="13"/>
  <c r="D13" i="13" s="1"/>
  <c r="L14" i="13"/>
  <c r="D14" i="13" s="1"/>
  <c r="L15" i="13"/>
  <c r="D15" i="13" s="1"/>
  <c r="L8" i="13"/>
  <c r="D8" i="13" s="1"/>
  <c r="A40" i="13"/>
  <c r="A39" i="13"/>
  <c r="A38" i="13"/>
  <c r="A37" i="13"/>
  <c r="A36" i="13"/>
  <c r="J34" i="13"/>
  <c r="A30" i="13"/>
  <c r="A29" i="13"/>
  <c r="A28" i="13"/>
  <c r="A26" i="13"/>
  <c r="A25" i="13"/>
  <c r="A24" i="13"/>
  <c r="A22" i="13"/>
  <c r="A21" i="13"/>
  <c r="A19" i="13"/>
  <c r="A18" i="13"/>
  <c r="F15" i="13"/>
  <c r="E15" i="13"/>
  <c r="C15" i="13"/>
  <c r="A15" i="13"/>
  <c r="F14" i="13"/>
  <c r="E14" i="13"/>
  <c r="C14" i="13"/>
  <c r="A14" i="13"/>
  <c r="F13" i="13"/>
  <c r="E13" i="13"/>
  <c r="C13" i="13"/>
  <c r="A13" i="13"/>
  <c r="F12" i="13"/>
  <c r="E12" i="13"/>
  <c r="C12" i="13"/>
  <c r="A12" i="13"/>
  <c r="F11" i="13"/>
  <c r="E11" i="13"/>
  <c r="C11" i="13"/>
  <c r="A11" i="13"/>
  <c r="F10" i="13"/>
  <c r="E10" i="13"/>
  <c r="C10" i="13"/>
  <c r="A10" i="13"/>
  <c r="F9" i="13"/>
  <c r="E9" i="13"/>
  <c r="C9" i="13"/>
  <c r="A9" i="13"/>
  <c r="F8" i="13"/>
  <c r="E8" i="13"/>
  <c r="A8" i="13"/>
  <c r="J43" i="2"/>
  <c r="C18" i="3" s="1"/>
  <c r="J41" i="2"/>
  <c r="C16" i="3" s="1"/>
  <c r="N85" i="18"/>
  <c r="D37" i="2"/>
  <c r="D38" i="2"/>
  <c r="D39" i="2"/>
  <c r="D40" i="2"/>
  <c r="D36" i="2"/>
  <c r="A37" i="2"/>
  <c r="A38" i="2"/>
  <c r="A39" i="2"/>
  <c r="A40" i="2"/>
  <c r="A36" i="2"/>
  <c r="J31" i="2"/>
  <c r="C12" i="3" s="1"/>
  <c r="J32" i="2"/>
  <c r="C13" i="3" s="1"/>
  <c r="D29" i="2"/>
  <c r="D30" i="2"/>
  <c r="D28" i="2"/>
  <c r="A29" i="2"/>
  <c r="A30" i="2"/>
  <c r="A28" i="2"/>
  <c r="D25" i="2"/>
  <c r="D26" i="2"/>
  <c r="D24" i="2"/>
  <c r="A25" i="2"/>
  <c r="A26" i="2"/>
  <c r="A24" i="2"/>
  <c r="D22" i="2"/>
  <c r="D21" i="2"/>
  <c r="A22" i="2"/>
  <c r="A21" i="2"/>
  <c r="D19" i="2"/>
  <c r="D18" i="2"/>
  <c r="A19" i="2"/>
  <c r="A18" i="2"/>
  <c r="L8" i="2"/>
  <c r="D8" i="2" s="1"/>
  <c r="L9" i="2"/>
  <c r="D9" i="2" s="1"/>
  <c r="L10" i="2"/>
  <c r="D10" i="2" s="1"/>
  <c r="L11" i="2"/>
  <c r="D11" i="2" s="1"/>
  <c r="L12" i="2"/>
  <c r="D12" i="2" s="1"/>
  <c r="L13" i="2"/>
  <c r="D13" i="2" s="1"/>
  <c r="L14" i="2"/>
  <c r="D14" i="2" s="1"/>
  <c r="L15" i="2"/>
  <c r="D15" i="2" s="1"/>
  <c r="C10" i="2"/>
  <c r="C11" i="2"/>
  <c r="C12" i="2"/>
  <c r="C13" i="2"/>
  <c r="C14" i="2"/>
  <c r="C15" i="2"/>
  <c r="C9" i="2"/>
  <c r="A9" i="2"/>
  <c r="A10" i="2"/>
  <c r="A11" i="2"/>
  <c r="A12" i="2"/>
  <c r="A13" i="2"/>
  <c r="A14" i="2"/>
  <c r="A15" i="2"/>
  <c r="A8" i="2"/>
  <c r="H21" i="19"/>
  <c r="F21" i="19"/>
  <c r="AP85" i="18"/>
  <c r="AI85" i="18"/>
  <c r="AB85" i="18"/>
  <c r="U85" i="18"/>
  <c r="A20" i="19"/>
  <c r="A21" i="19"/>
  <c r="A22" i="19"/>
  <c r="H19" i="19"/>
  <c r="F19" i="19"/>
  <c r="A19" i="19"/>
  <c r="L6" i="19"/>
  <c r="D6" i="19" s="1"/>
  <c r="C6" i="19"/>
  <c r="C7" i="19"/>
  <c r="C8" i="19"/>
  <c r="C9" i="19"/>
  <c r="C10" i="19"/>
  <c r="C11" i="19"/>
  <c r="C13" i="19"/>
  <c r="C12" i="19"/>
  <c r="A6" i="19"/>
  <c r="A7" i="19"/>
  <c r="A8" i="19"/>
  <c r="A9" i="19"/>
  <c r="A10" i="19"/>
  <c r="A11" i="19"/>
  <c r="A13" i="19"/>
  <c r="A12" i="19"/>
  <c r="AP55" i="18"/>
  <c r="AI55" i="18"/>
  <c r="AB55" i="18"/>
  <c r="U55" i="18"/>
  <c r="N55" i="18"/>
  <c r="AP68" i="18"/>
  <c r="AI68" i="18"/>
  <c r="AB68" i="18"/>
  <c r="U68" i="18"/>
  <c r="AP62" i="18"/>
  <c r="AI62" i="18"/>
  <c r="AB62" i="18"/>
  <c r="U62" i="18"/>
  <c r="N62" i="18"/>
  <c r="AP48" i="18"/>
  <c r="AI48" i="18"/>
  <c r="AB48" i="18"/>
  <c r="U48" i="18"/>
  <c r="N48" i="18"/>
  <c r="AP42" i="18"/>
  <c r="AI42" i="18"/>
  <c r="AB42" i="18"/>
  <c r="U42" i="18"/>
  <c r="N42" i="18"/>
  <c r="L7" i="19"/>
  <c r="D7" i="19" s="1"/>
  <c r="L8" i="19"/>
  <c r="D8" i="19" s="1"/>
  <c r="L9" i="19"/>
  <c r="D9" i="19" s="1"/>
  <c r="L10" i="19"/>
  <c r="D10" i="19" s="1"/>
  <c r="L11" i="19"/>
  <c r="D11" i="19" s="1"/>
  <c r="L12" i="19"/>
  <c r="D12" i="19" s="1"/>
  <c r="L13" i="19"/>
  <c r="D13" i="19" s="1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F14" i="2"/>
  <c r="F15" i="2"/>
  <c r="E14" i="2"/>
  <c r="E15" i="2"/>
  <c r="AM35" i="18"/>
  <c r="AF35" i="18"/>
  <c r="Y35" i="18"/>
  <c r="R35" i="18"/>
  <c r="K35" i="18"/>
  <c r="E35" i="18"/>
  <c r="J17" i="18"/>
  <c r="H3" i="2" s="1"/>
  <c r="C31" i="1"/>
  <c r="A31" i="1"/>
  <c r="H3" i="11" s="1"/>
  <c r="J3" i="11" s="1"/>
  <c r="F11" i="1"/>
  <c r="B11" i="1"/>
  <c r="A8" i="1"/>
  <c r="N68" i="18"/>
  <c r="AB77" i="18"/>
  <c r="U77" i="18"/>
  <c r="AI77" i="18"/>
  <c r="AM36" i="18"/>
  <c r="AF36" i="18"/>
  <c r="Y36" i="18"/>
  <c r="R36" i="18"/>
  <c r="K36" i="18"/>
  <c r="E36" i="18"/>
  <c r="AM34" i="18"/>
  <c r="AF34" i="18"/>
  <c r="Y34" i="18"/>
  <c r="R34" i="18"/>
  <c r="K34" i="18"/>
  <c r="E34" i="18"/>
  <c r="AM33" i="18"/>
  <c r="AF33" i="18"/>
  <c r="Y33" i="18"/>
  <c r="R33" i="18"/>
  <c r="K33" i="18"/>
  <c r="E33" i="18"/>
  <c r="AM32" i="18"/>
  <c r="AF32" i="18"/>
  <c r="Y32" i="18"/>
  <c r="R32" i="18"/>
  <c r="K32" i="18"/>
  <c r="E32" i="18"/>
  <c r="AM31" i="18"/>
  <c r="AF31" i="18"/>
  <c r="Y31" i="18"/>
  <c r="R31" i="18"/>
  <c r="K31" i="18"/>
  <c r="E31" i="18"/>
  <c r="AM30" i="18"/>
  <c r="AF30" i="18"/>
  <c r="Y30" i="18"/>
  <c r="R30" i="18"/>
  <c r="K30" i="18"/>
  <c r="AM29" i="18"/>
  <c r="AF29" i="18"/>
  <c r="Y29" i="18"/>
  <c r="R29" i="18"/>
  <c r="K29" i="18"/>
  <c r="E29" i="18"/>
  <c r="AM28" i="18"/>
  <c r="AF28" i="18"/>
  <c r="Y28" i="18"/>
  <c r="R28" i="18"/>
  <c r="K28" i="18"/>
  <c r="E28" i="18"/>
  <c r="AM25" i="18"/>
  <c r="AF25" i="18"/>
  <c r="Y25" i="18"/>
  <c r="R25" i="18"/>
  <c r="K25" i="18"/>
  <c r="E25" i="18"/>
  <c r="AM24" i="18"/>
  <c r="AF24" i="18"/>
  <c r="Y24" i="18"/>
  <c r="R24" i="18"/>
  <c r="K24" i="18"/>
  <c r="E24" i="18"/>
  <c r="AM23" i="18"/>
  <c r="AF23" i="18"/>
  <c r="Y23" i="18"/>
  <c r="R23" i="18"/>
  <c r="K23" i="18"/>
  <c r="E23" i="18"/>
  <c r="AM22" i="18"/>
  <c r="AF22" i="18"/>
  <c r="Y22" i="18"/>
  <c r="R22" i="18"/>
  <c r="K22" i="18"/>
  <c r="E22" i="18"/>
  <c r="G22" i="18" s="1"/>
  <c r="AM21" i="18"/>
  <c r="AF21" i="18"/>
  <c r="Y21" i="18"/>
  <c r="R21" i="18"/>
  <c r="K21" i="18"/>
  <c r="E21" i="18"/>
  <c r="AM20" i="18"/>
  <c r="AF20" i="18"/>
  <c r="Y20" i="18"/>
  <c r="R20" i="18"/>
  <c r="K20" i="18"/>
  <c r="E20" i="18"/>
  <c r="AM19" i="18"/>
  <c r="AF19" i="18"/>
  <c r="Y19" i="18"/>
  <c r="R19" i="18"/>
  <c r="K19" i="18"/>
  <c r="E19" i="18"/>
  <c r="C18" i="12"/>
  <c r="C16" i="12"/>
  <c r="J35" i="11"/>
  <c r="C15" i="12"/>
  <c r="D15" i="12"/>
  <c r="E15" i="12"/>
  <c r="F15" i="12"/>
  <c r="G15" i="12"/>
  <c r="J30" i="11"/>
  <c r="C14" i="12"/>
  <c r="D14" i="12"/>
  <c r="E14" i="12"/>
  <c r="F14" i="12"/>
  <c r="G14" i="12"/>
  <c r="J28" i="11"/>
  <c r="C13" i="12"/>
  <c r="D13" i="12"/>
  <c r="E13" i="12"/>
  <c r="F13" i="12"/>
  <c r="G13" i="12"/>
  <c r="J27" i="11"/>
  <c r="C12" i="12"/>
  <c r="D12" i="12"/>
  <c r="E12" i="12"/>
  <c r="F12" i="12"/>
  <c r="G12" i="12"/>
  <c r="J26" i="11"/>
  <c r="C11" i="12"/>
  <c r="D11" i="12"/>
  <c r="E11" i="12"/>
  <c r="F11" i="12"/>
  <c r="G11" i="12"/>
  <c r="J24" i="11"/>
  <c r="C10" i="12"/>
  <c r="D10" i="12"/>
  <c r="E10" i="12"/>
  <c r="F10" i="12"/>
  <c r="G10" i="12"/>
  <c r="J20" i="11"/>
  <c r="C9" i="12"/>
  <c r="J17" i="11"/>
  <c r="C8" i="12"/>
  <c r="F14" i="11"/>
  <c r="E14" i="11"/>
  <c r="D14" i="11"/>
  <c r="H14" i="11"/>
  <c r="I14" i="11"/>
  <c r="F13" i="11"/>
  <c r="E13" i="11"/>
  <c r="D13" i="11"/>
  <c r="H13" i="11"/>
  <c r="F12" i="11"/>
  <c r="E12" i="11"/>
  <c r="D12" i="11"/>
  <c r="H12" i="11"/>
  <c r="I12" i="11"/>
  <c r="F11" i="11"/>
  <c r="E11" i="11"/>
  <c r="D11" i="11"/>
  <c r="H11" i="11"/>
  <c r="I11" i="11"/>
  <c r="F10" i="11"/>
  <c r="E10" i="11"/>
  <c r="D10" i="11"/>
  <c r="H10" i="11"/>
  <c r="I10" i="11"/>
  <c r="F9" i="11"/>
  <c r="E9" i="11"/>
  <c r="D9" i="11"/>
  <c r="H9" i="11"/>
  <c r="F8" i="11"/>
  <c r="E8" i="11"/>
  <c r="D8" i="11"/>
  <c r="H8" i="11"/>
  <c r="C18" i="10"/>
  <c r="C16" i="10"/>
  <c r="J35" i="9"/>
  <c r="C15" i="10"/>
  <c r="D15" i="10"/>
  <c r="E15" i="10"/>
  <c r="F15" i="10"/>
  <c r="G15" i="10"/>
  <c r="J30" i="9"/>
  <c r="C14" i="10"/>
  <c r="D14" i="10"/>
  <c r="E14" i="10"/>
  <c r="F14" i="10"/>
  <c r="G14" i="10"/>
  <c r="J28" i="9"/>
  <c r="C13" i="10"/>
  <c r="D13" i="10"/>
  <c r="E13" i="10"/>
  <c r="F13" i="10"/>
  <c r="G13" i="10"/>
  <c r="J27" i="9"/>
  <c r="C12" i="10"/>
  <c r="D12" i="10"/>
  <c r="E12" i="10"/>
  <c r="F12" i="10"/>
  <c r="G12" i="10"/>
  <c r="J26" i="9"/>
  <c r="C11" i="10"/>
  <c r="D11" i="10"/>
  <c r="E11" i="10"/>
  <c r="F11" i="10"/>
  <c r="G11" i="10"/>
  <c r="J24" i="9"/>
  <c r="C10" i="10"/>
  <c r="D10" i="10"/>
  <c r="E10" i="10"/>
  <c r="F10" i="10"/>
  <c r="G10" i="10"/>
  <c r="J20" i="9"/>
  <c r="C9" i="10"/>
  <c r="J17" i="9"/>
  <c r="C8" i="10"/>
  <c r="D8" i="10"/>
  <c r="E8" i="10"/>
  <c r="F8" i="10"/>
  <c r="G8" i="10"/>
  <c r="F14" i="9"/>
  <c r="E14" i="9"/>
  <c r="D14" i="9"/>
  <c r="H14" i="9"/>
  <c r="F13" i="9"/>
  <c r="E13" i="9"/>
  <c r="D13" i="9"/>
  <c r="H13" i="9"/>
  <c r="F12" i="9"/>
  <c r="E12" i="9"/>
  <c r="D12" i="9"/>
  <c r="H12" i="9"/>
  <c r="F11" i="9"/>
  <c r="E11" i="9"/>
  <c r="D11" i="9"/>
  <c r="H11" i="9"/>
  <c r="F10" i="9"/>
  <c r="E10" i="9"/>
  <c r="D10" i="9"/>
  <c r="H10" i="9"/>
  <c r="I10" i="9"/>
  <c r="F9" i="9"/>
  <c r="E9" i="9"/>
  <c r="D9" i="9"/>
  <c r="H9" i="9"/>
  <c r="F8" i="9"/>
  <c r="E8" i="9"/>
  <c r="D8" i="9"/>
  <c r="H8" i="9"/>
  <c r="E13" i="2"/>
  <c r="E12" i="2"/>
  <c r="E11" i="2"/>
  <c r="E10" i="2"/>
  <c r="E9" i="2"/>
  <c r="E8" i="2"/>
  <c r="F9" i="2"/>
  <c r="J34" i="2"/>
  <c r="C14" i="3" s="1"/>
  <c r="F8" i="2"/>
  <c r="F13" i="2"/>
  <c r="F12" i="2"/>
  <c r="F11" i="2"/>
  <c r="F10" i="2"/>
  <c r="I8" i="9"/>
  <c r="J10" i="9"/>
  <c r="I8" i="11"/>
  <c r="J8" i="11"/>
  <c r="J10" i="11"/>
  <c r="D8" i="12"/>
  <c r="E8" i="12"/>
  <c r="F8" i="12"/>
  <c r="G8" i="12"/>
  <c r="J14" i="11"/>
  <c r="J11" i="11"/>
  <c r="J13" i="9"/>
  <c r="I11" i="9"/>
  <c r="J11" i="9"/>
  <c r="J12" i="11"/>
  <c r="I13" i="9"/>
  <c r="I9" i="9"/>
  <c r="J9" i="9"/>
  <c r="I12" i="9"/>
  <c r="I15" i="9"/>
  <c r="J13" i="11"/>
  <c r="I14" i="9"/>
  <c r="J14" i="9"/>
  <c r="J8" i="9"/>
  <c r="H15" i="9"/>
  <c r="I9" i="11"/>
  <c r="I15" i="11"/>
  <c r="J9" i="11"/>
  <c r="J15" i="11"/>
  <c r="H15" i="11"/>
  <c r="I13" i="11"/>
  <c r="C7" i="12"/>
  <c r="J37" i="11"/>
  <c r="J39" i="11"/>
  <c r="J12" i="9"/>
  <c r="J15" i="9"/>
  <c r="C7" i="10"/>
  <c r="J37" i="9"/>
  <c r="C17" i="12"/>
  <c r="C19" i="12"/>
  <c r="D7" i="12"/>
  <c r="E7" i="12"/>
  <c r="D17" i="12"/>
  <c r="D19" i="12"/>
  <c r="J39" i="9"/>
  <c r="C17" i="10"/>
  <c r="C19" i="10"/>
  <c r="D7" i="10"/>
  <c r="D17" i="10"/>
  <c r="E7" i="10"/>
  <c r="E17" i="12"/>
  <c r="E19" i="12"/>
  <c r="F7" i="12"/>
  <c r="F17" i="12"/>
  <c r="F19" i="12"/>
  <c r="G7" i="12"/>
  <c r="G17" i="12"/>
  <c r="G19" i="12"/>
  <c r="G20" i="12"/>
  <c r="E17" i="10"/>
  <c r="F7" i="10"/>
  <c r="D19" i="10"/>
  <c r="G7" i="10"/>
  <c r="G17" i="10"/>
  <c r="F17" i="10"/>
  <c r="E19" i="10"/>
  <c r="G19" i="10"/>
  <c r="F19" i="10"/>
  <c r="G20" i="10"/>
  <c r="AP77" i="18"/>
  <c r="N77" i="18"/>
  <c r="G1" i="13"/>
  <c r="G1" i="16"/>
  <c r="B910" i="24" l="1"/>
  <c r="E909" i="24"/>
  <c r="F909" i="24"/>
  <c r="G30" i="18"/>
  <c r="G1" i="22"/>
  <c r="G29" i="18"/>
  <c r="F28" i="18"/>
  <c r="G24" i="18"/>
  <c r="H3" i="9"/>
  <c r="J3" i="9" s="1"/>
  <c r="G25" i="18"/>
  <c r="F23" i="18"/>
  <c r="F29" i="18"/>
  <c r="G33" i="18"/>
  <c r="G32" i="18"/>
  <c r="G19" i="18"/>
  <c r="F33" i="18"/>
  <c r="AR68" i="18"/>
  <c r="J19" i="16"/>
  <c r="G8" i="3" s="1"/>
  <c r="G21" i="18"/>
  <c r="AR77" i="18"/>
  <c r="F24" i="18"/>
  <c r="V24" i="18" s="1"/>
  <c r="Z24" i="18" s="1"/>
  <c r="G36" i="18"/>
  <c r="F34" i="18"/>
  <c r="G28" i="18"/>
  <c r="F25" i="18"/>
  <c r="AR62" i="18"/>
  <c r="F30" i="18"/>
  <c r="AR48" i="18"/>
  <c r="G34" i="18"/>
  <c r="F22" i="18"/>
  <c r="V22" i="18" s="1"/>
  <c r="B580" i="24"/>
  <c r="E579" i="24"/>
  <c r="B10" i="24"/>
  <c r="E9" i="24"/>
  <c r="B20" i="24"/>
  <c r="E19" i="24"/>
  <c r="AK22" i="18"/>
  <c r="P22" i="18"/>
  <c r="G35" i="18"/>
  <c r="F35" i="18"/>
  <c r="P35" i="18" s="1"/>
  <c r="F32" i="18"/>
  <c r="AR85" i="18"/>
  <c r="F21" i="18"/>
  <c r="F31" i="18"/>
  <c r="G31" i="18"/>
  <c r="AR55" i="18"/>
  <c r="G23" i="18"/>
  <c r="C8" i="24"/>
  <c r="M17" i="18"/>
  <c r="AR42" i="18"/>
  <c r="J21" i="19"/>
  <c r="F26" i="18"/>
  <c r="F27" i="18"/>
  <c r="F36" i="18"/>
  <c r="F19" i="18"/>
  <c r="J30" i="13"/>
  <c r="D11" i="3" s="1"/>
  <c r="J26" i="16"/>
  <c r="G10" i="3" s="1"/>
  <c r="G27" i="18"/>
  <c r="G26" i="18"/>
  <c r="G20" i="18"/>
  <c r="J26" i="14"/>
  <c r="E10" i="3" s="1"/>
  <c r="J22" i="16"/>
  <c r="G9" i="3" s="1"/>
  <c r="J30" i="15"/>
  <c r="F11" i="3" s="1"/>
  <c r="J22" i="14"/>
  <c r="E9" i="3" s="1"/>
  <c r="J19" i="22"/>
  <c r="J21" i="20"/>
  <c r="G1" i="11"/>
  <c r="G1" i="14"/>
  <c r="J21" i="22"/>
  <c r="J21" i="23"/>
  <c r="J19" i="21"/>
  <c r="F1" i="3"/>
  <c r="J1" i="8"/>
  <c r="F1" i="10"/>
  <c r="F1" i="12"/>
  <c r="J30" i="2"/>
  <c r="C11" i="3" s="1"/>
  <c r="J30" i="16"/>
  <c r="G11" i="3" s="1"/>
  <c r="J19" i="13"/>
  <c r="D8" i="3" s="1"/>
  <c r="J26" i="13"/>
  <c r="D10" i="3" s="1"/>
  <c r="J21" i="21"/>
  <c r="J22" i="15"/>
  <c r="F9" i="3" s="1"/>
  <c r="J26" i="2"/>
  <c r="C10" i="3" s="1"/>
  <c r="J40" i="2"/>
  <c r="C15" i="3" s="1"/>
  <c r="J30" i="14"/>
  <c r="E11" i="3" s="1"/>
  <c r="J40" i="15"/>
  <c r="F15" i="3" s="1"/>
  <c r="J40" i="16"/>
  <c r="G15" i="3" s="1"/>
  <c r="J19" i="19"/>
  <c r="J19" i="2"/>
  <c r="C8" i="3" s="1"/>
  <c r="J22" i="2"/>
  <c r="C9" i="3" s="1"/>
  <c r="J22" i="13"/>
  <c r="D9" i="3" s="1"/>
  <c r="J40" i="13"/>
  <c r="D15" i="3" s="1"/>
  <c r="J19" i="20"/>
  <c r="J19" i="14"/>
  <c r="E8" i="3" s="1"/>
  <c r="J40" i="14"/>
  <c r="E15" i="3" s="1"/>
  <c r="J19" i="15"/>
  <c r="F8" i="3" s="1"/>
  <c r="J26" i="15"/>
  <c r="F10" i="3" s="1"/>
  <c r="J19" i="23"/>
  <c r="G1" i="15"/>
  <c r="G1" i="21"/>
  <c r="G1" i="2"/>
  <c r="G1" i="9"/>
  <c r="G1" i="19"/>
  <c r="G1" i="20"/>
  <c r="F20" i="18"/>
  <c r="C19" i="24" l="1"/>
  <c r="D19" i="24"/>
  <c r="D579" i="24"/>
  <c r="C579" i="24"/>
  <c r="AK30" i="18"/>
  <c r="AK33" i="18"/>
  <c r="D909" i="24"/>
  <c r="C909" i="24"/>
  <c r="B911" i="24"/>
  <c r="F910" i="24"/>
  <c r="E910" i="24"/>
  <c r="O23" i="18"/>
  <c r="G12" i="13" s="1"/>
  <c r="P30" i="18"/>
  <c r="I25" i="18"/>
  <c r="O28" i="18"/>
  <c r="G15" i="13" s="1"/>
  <c r="AC30" i="18"/>
  <c r="G7" i="22" s="1"/>
  <c r="O19" i="18"/>
  <c r="G8" i="13" s="1"/>
  <c r="H30" i="18"/>
  <c r="W29" i="18"/>
  <c r="AK29" i="18"/>
  <c r="O29" i="18"/>
  <c r="G6" i="20" s="1"/>
  <c r="W33" i="18"/>
  <c r="P29" i="18"/>
  <c r="AC29" i="18"/>
  <c r="G6" i="22" s="1"/>
  <c r="AD36" i="18"/>
  <c r="AJ24" i="18"/>
  <c r="G13" i="16" s="1"/>
  <c r="V29" i="18"/>
  <c r="G6" i="21" s="1"/>
  <c r="AD33" i="18"/>
  <c r="AJ34" i="18"/>
  <c r="AN34" i="18" s="1"/>
  <c r="H33" i="18"/>
  <c r="L33" i="18" s="1"/>
  <c r="AD24" i="18"/>
  <c r="AD35" i="18"/>
  <c r="AK24" i="18"/>
  <c r="V35" i="18"/>
  <c r="Z35" i="18" s="1"/>
  <c r="I29" i="18"/>
  <c r="W28" i="18"/>
  <c r="AC34" i="18"/>
  <c r="AG34" i="18" s="1"/>
  <c r="O24" i="18"/>
  <c r="G13" i="13" s="1"/>
  <c r="H29" i="18"/>
  <c r="L29" i="18" s="1"/>
  <c r="AJ29" i="18"/>
  <c r="G6" i="23" s="1"/>
  <c r="AD34" i="18"/>
  <c r="H34" i="18"/>
  <c r="G11" i="19" s="1"/>
  <c r="G13" i="14"/>
  <c r="W34" i="18"/>
  <c r="P34" i="18"/>
  <c r="I35" i="18"/>
  <c r="P24" i="18"/>
  <c r="O34" i="18"/>
  <c r="S34" i="18" s="1"/>
  <c r="W24" i="18"/>
  <c r="AD29" i="18"/>
  <c r="AK34" i="18"/>
  <c r="O33" i="18"/>
  <c r="G10" i="20" s="1"/>
  <c r="V33" i="18"/>
  <c r="Z33" i="18" s="1"/>
  <c r="AJ33" i="18"/>
  <c r="P33" i="18"/>
  <c r="H35" i="18"/>
  <c r="G12" i="19" s="1"/>
  <c r="H24" i="18"/>
  <c r="L24" i="18" s="1"/>
  <c r="I33" i="18"/>
  <c r="I22" i="18"/>
  <c r="I34" i="18"/>
  <c r="AK28" i="18"/>
  <c r="H22" i="18"/>
  <c r="L22" i="18" s="1"/>
  <c r="AD19" i="18"/>
  <c r="AC24" i="18"/>
  <c r="G13" i="15" s="1"/>
  <c r="H25" i="18"/>
  <c r="L25" i="18" s="1"/>
  <c r="V28" i="18"/>
  <c r="G15" i="14" s="1"/>
  <c r="AC33" i="18"/>
  <c r="AG33" i="18" s="1"/>
  <c r="I24" i="18"/>
  <c r="AD22" i="18"/>
  <c r="V34" i="18"/>
  <c r="G11" i="21" s="1"/>
  <c r="AJ25" i="18"/>
  <c r="G14" i="16" s="1"/>
  <c r="AC22" i="18"/>
  <c r="G11" i="15" s="1"/>
  <c r="AC35" i="18"/>
  <c r="AG35" i="18" s="1"/>
  <c r="H12" i="22" s="1"/>
  <c r="AD25" i="18"/>
  <c r="AD28" i="18"/>
  <c r="H28" i="18"/>
  <c r="L28" i="18" s="1"/>
  <c r="W22" i="18"/>
  <c r="AJ23" i="18"/>
  <c r="G12" i="16" s="1"/>
  <c r="G6" i="19"/>
  <c r="W19" i="18"/>
  <c r="AK35" i="18"/>
  <c r="AD30" i="18"/>
  <c r="AJ30" i="18"/>
  <c r="V19" i="18"/>
  <c r="Z19" i="18" s="1"/>
  <c r="AJ35" i="18"/>
  <c r="G12" i="23" s="1"/>
  <c r="P23" i="18"/>
  <c r="AC28" i="18"/>
  <c r="AG28" i="18" s="1"/>
  <c r="I28" i="18"/>
  <c r="AJ28" i="18"/>
  <c r="G15" i="16" s="1"/>
  <c r="O22" i="18"/>
  <c r="S22" i="18" s="1"/>
  <c r="I30" i="18"/>
  <c r="W25" i="18"/>
  <c r="V25" i="18"/>
  <c r="V20" i="18"/>
  <c r="G9" i="14" s="1"/>
  <c r="W35" i="18"/>
  <c r="P25" i="18"/>
  <c r="AC25" i="18"/>
  <c r="AG25" i="18" s="1"/>
  <c r="O30" i="18"/>
  <c r="G7" i="20" s="1"/>
  <c r="O25" i="18"/>
  <c r="S25" i="18" s="1"/>
  <c r="P28" i="18"/>
  <c r="AK25" i="18"/>
  <c r="V30" i="18"/>
  <c r="G7" i="21" s="1"/>
  <c r="W30" i="18"/>
  <c r="AJ22" i="18"/>
  <c r="AN22" i="18" s="1"/>
  <c r="V36" i="18"/>
  <c r="AK36" i="18"/>
  <c r="AC20" i="18"/>
  <c r="AG20" i="18" s="1"/>
  <c r="AK19" i="18"/>
  <c r="I19" i="18"/>
  <c r="P19" i="18"/>
  <c r="H19" i="18"/>
  <c r="G8" i="2" s="1"/>
  <c r="AJ19" i="18"/>
  <c r="AN19" i="18" s="1"/>
  <c r="AC19" i="18"/>
  <c r="G8" i="15" s="1"/>
  <c r="B11" i="24"/>
  <c r="E10" i="24"/>
  <c r="B21" i="24"/>
  <c r="E20" i="24"/>
  <c r="B581" i="24"/>
  <c r="E580" i="24"/>
  <c r="P31" i="18"/>
  <c r="AC31" i="18"/>
  <c r="O31" i="18"/>
  <c r="I31" i="18"/>
  <c r="AK31" i="18"/>
  <c r="H31" i="18"/>
  <c r="V31" i="18"/>
  <c r="AD31" i="18"/>
  <c r="W31" i="18"/>
  <c r="AJ31" i="18"/>
  <c r="G11" i="14"/>
  <c r="Z22" i="18"/>
  <c r="AJ36" i="18"/>
  <c r="G13" i="23" s="1"/>
  <c r="P36" i="18"/>
  <c r="O36" i="18"/>
  <c r="AK27" i="18"/>
  <c r="V27" i="18"/>
  <c r="Z27" i="18" s="1"/>
  <c r="I27" i="18"/>
  <c r="O27" i="18"/>
  <c r="S27" i="18" s="1"/>
  <c r="AJ27" i="18"/>
  <c r="AN27" i="18" s="1"/>
  <c r="AO27" i="18" s="1"/>
  <c r="AP27" i="18" s="1"/>
  <c r="W27" i="18"/>
  <c r="AC27" i="18"/>
  <c r="AG27" i="18" s="1"/>
  <c r="P27" i="18"/>
  <c r="H27" i="18"/>
  <c r="L27" i="18" s="1"/>
  <c r="M27" i="18" s="1"/>
  <c r="N27" i="18" s="1"/>
  <c r="AD27" i="18"/>
  <c r="AC36" i="18"/>
  <c r="H36" i="18"/>
  <c r="L36" i="18" s="1"/>
  <c r="I36" i="18"/>
  <c r="AK26" i="18"/>
  <c r="AD26" i="18"/>
  <c r="P26" i="18"/>
  <c r="H26" i="18"/>
  <c r="L26" i="18" s="1"/>
  <c r="M26" i="18" s="1"/>
  <c r="N26" i="18" s="1"/>
  <c r="I26" i="18"/>
  <c r="O26" i="18"/>
  <c r="S26" i="18" s="1"/>
  <c r="V26" i="18"/>
  <c r="Z26" i="18" s="1"/>
  <c r="AA26" i="18" s="1"/>
  <c r="AB26" i="18" s="1"/>
  <c r="W26" i="18"/>
  <c r="AC26" i="18"/>
  <c r="AG26" i="18" s="1"/>
  <c r="AH26" i="18" s="1"/>
  <c r="AI26" i="18" s="1"/>
  <c r="AJ26" i="18"/>
  <c r="AN26" i="18" s="1"/>
  <c r="AO26" i="18" s="1"/>
  <c r="AP26" i="18" s="1"/>
  <c r="V23" i="18"/>
  <c r="W23" i="18"/>
  <c r="H23" i="18"/>
  <c r="AC23" i="18"/>
  <c r="I23" i="18"/>
  <c r="AD23" i="18"/>
  <c r="AJ21" i="18"/>
  <c r="AK21" i="18"/>
  <c r="V21" i="18"/>
  <c r="I21" i="18"/>
  <c r="H21" i="18"/>
  <c r="O21" i="18"/>
  <c r="W21" i="18"/>
  <c r="AC21" i="18"/>
  <c r="P21" i="18"/>
  <c r="AD21" i="18"/>
  <c r="G10" i="23"/>
  <c r="AN33" i="18"/>
  <c r="S28" i="18"/>
  <c r="D8" i="24"/>
  <c r="J3" i="2"/>
  <c r="Q17" i="18"/>
  <c r="G10" i="19"/>
  <c r="AA24" i="18"/>
  <c r="I13" i="14" s="1"/>
  <c r="H13" i="14"/>
  <c r="W36" i="18"/>
  <c r="O20" i="18"/>
  <c r="G9" i="13" s="1"/>
  <c r="AN24" i="18"/>
  <c r="G11" i="23"/>
  <c r="AK23" i="18"/>
  <c r="G7" i="19"/>
  <c r="L30" i="18"/>
  <c r="V32" i="18"/>
  <c r="P32" i="18"/>
  <c r="H32" i="18"/>
  <c r="W32" i="18"/>
  <c r="AJ32" i="18"/>
  <c r="AC32" i="18"/>
  <c r="O32" i="18"/>
  <c r="AD32" i="18"/>
  <c r="I32" i="18"/>
  <c r="AK32" i="18"/>
  <c r="O35" i="18"/>
  <c r="G12" i="21"/>
  <c r="P20" i="18"/>
  <c r="W20" i="18"/>
  <c r="H20" i="18"/>
  <c r="AJ20" i="18"/>
  <c r="AN20" i="18" s="1"/>
  <c r="I20" i="18"/>
  <c r="AD20" i="18"/>
  <c r="AK20" i="18"/>
  <c r="C20" i="24" l="1"/>
  <c r="D20" i="24"/>
  <c r="C580" i="24"/>
  <c r="D580" i="24"/>
  <c r="G10" i="21"/>
  <c r="S19" i="18"/>
  <c r="T19" i="18" s="1"/>
  <c r="AN35" i="18"/>
  <c r="G11" i="22"/>
  <c r="L35" i="18"/>
  <c r="M35" i="18" s="1"/>
  <c r="I12" i="19" s="1"/>
  <c r="G15" i="2"/>
  <c r="G13" i="2"/>
  <c r="S29" i="18"/>
  <c r="H6" i="20" s="1"/>
  <c r="AG29" i="18"/>
  <c r="H6" i="22" s="1"/>
  <c r="S23" i="18"/>
  <c r="AG30" i="18"/>
  <c r="AH30" i="18" s="1"/>
  <c r="I7" i="22" s="1"/>
  <c r="G11" i="20"/>
  <c r="B912" i="24"/>
  <c r="F911" i="24"/>
  <c r="E911" i="24"/>
  <c r="C910" i="24"/>
  <c r="D910" i="24"/>
  <c r="Z29" i="18"/>
  <c r="Z34" i="18"/>
  <c r="AA34" i="18" s="1"/>
  <c r="I11" i="21" s="1"/>
  <c r="AG19" i="18"/>
  <c r="AH19" i="18" s="1"/>
  <c r="S24" i="18"/>
  <c r="T24" i="18" s="1"/>
  <c r="I13" i="13" s="1"/>
  <c r="G8" i="16"/>
  <c r="AN23" i="18"/>
  <c r="H12" i="16" s="1"/>
  <c r="G11" i="2"/>
  <c r="S30" i="18"/>
  <c r="T30" i="18" s="1"/>
  <c r="I7" i="20" s="1"/>
  <c r="S33" i="18"/>
  <c r="H10" i="20" s="1"/>
  <c r="L19" i="18"/>
  <c r="H8" i="2" s="1"/>
  <c r="G11" i="13"/>
  <c r="G10" i="22"/>
  <c r="AN29" i="18"/>
  <c r="H6" i="23" s="1"/>
  <c r="L34" i="18"/>
  <c r="M34" i="18" s="1"/>
  <c r="I11" i="19" s="1"/>
  <c r="Z28" i="18"/>
  <c r="H15" i="14" s="1"/>
  <c r="G11" i="16"/>
  <c r="AH35" i="18"/>
  <c r="I12" i="22" s="1"/>
  <c r="AN28" i="18"/>
  <c r="AO28" i="18" s="1"/>
  <c r="I15" i="16" s="1"/>
  <c r="G14" i="2"/>
  <c r="AN25" i="18"/>
  <c r="AO25" i="18" s="1"/>
  <c r="I14" i="16" s="1"/>
  <c r="G15" i="15"/>
  <c r="Z20" i="18"/>
  <c r="H9" i="14" s="1"/>
  <c r="AG22" i="18"/>
  <c r="AH22" i="18" s="1"/>
  <c r="I11" i="15" s="1"/>
  <c r="AG24" i="18"/>
  <c r="H13" i="15" s="1"/>
  <c r="G12" i="22"/>
  <c r="Z30" i="18"/>
  <c r="AA30" i="18" s="1"/>
  <c r="I7" i="21" s="1"/>
  <c r="G13" i="19"/>
  <c r="G9" i="15"/>
  <c r="AO29" i="18"/>
  <c r="I6" i="23" s="1"/>
  <c r="G14" i="13"/>
  <c r="H6" i="21"/>
  <c r="AA29" i="18"/>
  <c r="I6" i="21" s="1"/>
  <c r="AN30" i="18"/>
  <c r="G7" i="23"/>
  <c r="H6" i="19"/>
  <c r="M29" i="18"/>
  <c r="G8" i="14"/>
  <c r="G14" i="15"/>
  <c r="G9" i="16"/>
  <c r="Z25" i="18"/>
  <c r="G14" i="14"/>
  <c r="AN36" i="18"/>
  <c r="AO36" i="18" s="1"/>
  <c r="I13" i="23" s="1"/>
  <c r="Z36" i="18"/>
  <c r="G13" i="21"/>
  <c r="H8" i="13"/>
  <c r="B582" i="24"/>
  <c r="E581" i="24"/>
  <c r="B22" i="24"/>
  <c r="E21" i="24"/>
  <c r="B12" i="24"/>
  <c r="E12" i="24" s="1"/>
  <c r="E11" i="24"/>
  <c r="H11" i="16"/>
  <c r="AO22" i="18"/>
  <c r="I11" i="16" s="1"/>
  <c r="AG32" i="18"/>
  <c r="G9" i="22"/>
  <c r="H11" i="19"/>
  <c r="H14" i="13"/>
  <c r="T25" i="18"/>
  <c r="I14" i="13" s="1"/>
  <c r="AO24" i="18"/>
  <c r="I13" i="16" s="1"/>
  <c r="H13" i="16"/>
  <c r="H11" i="22"/>
  <c r="AH34" i="18"/>
  <c r="I11" i="22" s="1"/>
  <c r="H12" i="13"/>
  <c r="T23" i="18"/>
  <c r="I12" i="13" s="1"/>
  <c r="T28" i="18"/>
  <c r="I15" i="13" s="1"/>
  <c r="H15" i="13"/>
  <c r="H10" i="23"/>
  <c r="AO33" i="18"/>
  <c r="I10" i="23" s="1"/>
  <c r="S21" i="18"/>
  <c r="G10" i="13"/>
  <c r="G12" i="15"/>
  <c r="AG23" i="18"/>
  <c r="T26" i="18"/>
  <c r="U26" i="18" s="1"/>
  <c r="H10" i="21"/>
  <c r="AA33" i="18"/>
  <c r="I10" i="21" s="1"/>
  <c r="T29" i="18"/>
  <c r="I6" i="20" s="1"/>
  <c r="AH27" i="18"/>
  <c r="AI27" i="18" s="1"/>
  <c r="AN31" i="18"/>
  <c r="G8" i="23"/>
  <c r="G8" i="19"/>
  <c r="L31" i="18"/>
  <c r="G8" i="22"/>
  <c r="AG31" i="18"/>
  <c r="T33" i="18"/>
  <c r="I10" i="20" s="1"/>
  <c r="S20" i="18"/>
  <c r="H9" i="13" s="1"/>
  <c r="G9" i="23"/>
  <c r="AN32" i="18"/>
  <c r="G9" i="21"/>
  <c r="Z32" i="18"/>
  <c r="H7" i="19"/>
  <c r="M30" i="18"/>
  <c r="I7" i="19" s="1"/>
  <c r="M22" i="18"/>
  <c r="I11" i="2" s="1"/>
  <c r="H11" i="2"/>
  <c r="C9" i="24"/>
  <c r="H3" i="13"/>
  <c r="T17" i="18"/>
  <c r="T22" i="18"/>
  <c r="I11" i="13" s="1"/>
  <c r="H11" i="13"/>
  <c r="G10" i="2"/>
  <c r="L21" i="18"/>
  <c r="G10" i="16"/>
  <c r="AN21" i="18"/>
  <c r="G12" i="2"/>
  <c r="L23" i="18"/>
  <c r="H13" i="2"/>
  <c r="M24" i="18"/>
  <c r="I13" i="2" s="1"/>
  <c r="AA27" i="18"/>
  <c r="AB27" i="18" s="1"/>
  <c r="AH33" i="18"/>
  <c r="I10" i="22" s="1"/>
  <c r="H10" i="22"/>
  <c r="G12" i="20"/>
  <c r="S35" i="18"/>
  <c r="AO34" i="18"/>
  <c r="I11" i="23" s="1"/>
  <c r="H11" i="23"/>
  <c r="AH29" i="18"/>
  <c r="I6" i="22" s="1"/>
  <c r="AB24" i="18"/>
  <c r="H11" i="20"/>
  <c r="T34" i="18"/>
  <c r="I11" i="20" s="1"/>
  <c r="H13" i="13"/>
  <c r="H14" i="15"/>
  <c r="AH25" i="18"/>
  <c r="I14" i="15" s="1"/>
  <c r="AG21" i="18"/>
  <c r="G10" i="15"/>
  <c r="G13" i="22"/>
  <c r="AG36" i="18"/>
  <c r="H11" i="14"/>
  <c r="AA22" i="18"/>
  <c r="I11" i="14" s="1"/>
  <c r="G9" i="20"/>
  <c r="S32" i="18"/>
  <c r="G9" i="19"/>
  <c r="L32" i="18"/>
  <c r="J13" i="14"/>
  <c r="H10" i="19"/>
  <c r="M33" i="18"/>
  <c r="I10" i="19" s="1"/>
  <c r="H15" i="2"/>
  <c r="M28" i="18"/>
  <c r="I15" i="2" s="1"/>
  <c r="AB34" i="18"/>
  <c r="G10" i="14"/>
  <c r="Z21" i="18"/>
  <c r="H14" i="2"/>
  <c r="M25" i="18"/>
  <c r="I14" i="2" s="1"/>
  <c r="Z23" i="18"/>
  <c r="G12" i="14"/>
  <c r="T27" i="18"/>
  <c r="U27" i="18" s="1"/>
  <c r="S36" i="18"/>
  <c r="G13" i="20"/>
  <c r="H15" i="15"/>
  <c r="AH28" i="18"/>
  <c r="I15" i="15" s="1"/>
  <c r="G8" i="21"/>
  <c r="Z31" i="18"/>
  <c r="G8" i="20"/>
  <c r="S31" i="18"/>
  <c r="AA35" i="18"/>
  <c r="I12" i="21" s="1"/>
  <c r="H12" i="21"/>
  <c r="H12" i="23"/>
  <c r="AO35" i="18"/>
  <c r="I12" i="23" s="1"/>
  <c r="AI35" i="18"/>
  <c r="J12" i="22"/>
  <c r="G9" i="2"/>
  <c r="L20" i="18"/>
  <c r="H9" i="16"/>
  <c r="AO20" i="18"/>
  <c r="I9" i="16" s="1"/>
  <c r="H9" i="15"/>
  <c r="AH20" i="18"/>
  <c r="I9" i="15" s="1"/>
  <c r="M36" i="18"/>
  <c r="I13" i="19" s="1"/>
  <c r="H13" i="19"/>
  <c r="AO19" i="18"/>
  <c r="H8" i="16"/>
  <c r="I8" i="13"/>
  <c r="H8" i="14"/>
  <c r="AA19" i="18"/>
  <c r="H8" i="15"/>
  <c r="U19" i="18"/>
  <c r="D581" i="24" l="1"/>
  <c r="C581" i="24"/>
  <c r="D21" i="24"/>
  <c r="C21" i="24"/>
  <c r="H12" i="19"/>
  <c r="J12" i="19" s="1"/>
  <c r="H7" i="22"/>
  <c r="AP29" i="18"/>
  <c r="H11" i="21"/>
  <c r="J11" i="21" s="1"/>
  <c r="D911" i="24"/>
  <c r="C911" i="24"/>
  <c r="B913" i="24"/>
  <c r="B914" i="24" s="1"/>
  <c r="B915" i="24" s="1"/>
  <c r="B916" i="24" s="1"/>
  <c r="B917" i="24" s="1"/>
  <c r="E912" i="24"/>
  <c r="F912" i="24"/>
  <c r="M19" i="18"/>
  <c r="N19" i="18" s="1"/>
  <c r="H15" i="16"/>
  <c r="J15" i="16" s="1"/>
  <c r="H7" i="20"/>
  <c r="J7" i="20" s="1"/>
  <c r="H14" i="16"/>
  <c r="J14" i="16" s="1"/>
  <c r="AO23" i="18"/>
  <c r="I12" i="16" s="1"/>
  <c r="J12" i="16" s="1"/>
  <c r="U23" i="18"/>
  <c r="J10" i="19"/>
  <c r="AI20" i="18"/>
  <c r="AA28" i="18"/>
  <c r="I15" i="14" s="1"/>
  <c r="J15" i="14" s="1"/>
  <c r="U22" i="18"/>
  <c r="BD22" i="18" s="1"/>
  <c r="F1199" i="24" s="1"/>
  <c r="H11" i="15"/>
  <c r="J11" i="15" s="1"/>
  <c r="J10" i="22"/>
  <c r="T20" i="18"/>
  <c r="I9" i="13" s="1"/>
  <c r="J9" i="13" s="1"/>
  <c r="AB29" i="18"/>
  <c r="H7" i="21"/>
  <c r="J7" i="21" s="1"/>
  <c r="AH24" i="18"/>
  <c r="I13" i="15" s="1"/>
  <c r="J13" i="15" s="1"/>
  <c r="J6" i="23"/>
  <c r="Z37" i="18"/>
  <c r="AA20" i="18"/>
  <c r="I9" i="14" s="1"/>
  <c r="J9" i="14" s="1"/>
  <c r="AP25" i="18"/>
  <c r="J6" i="20"/>
  <c r="J7" i="22"/>
  <c r="U30" i="18"/>
  <c r="U29" i="18"/>
  <c r="N28" i="18"/>
  <c r="J14" i="15"/>
  <c r="J6" i="21"/>
  <c r="J15" i="15"/>
  <c r="U33" i="18"/>
  <c r="H7" i="23"/>
  <c r="AO30" i="18"/>
  <c r="I7" i="23" s="1"/>
  <c r="H13" i="23"/>
  <c r="J13" i="23" s="1"/>
  <c r="AP34" i="18"/>
  <c r="J10" i="21"/>
  <c r="N34" i="18"/>
  <c r="I6" i="19"/>
  <c r="J6" i="19" s="1"/>
  <c r="N29" i="18"/>
  <c r="J14" i="2"/>
  <c r="J15" i="2"/>
  <c r="J11" i="20"/>
  <c r="J11" i="23"/>
  <c r="N30" i="18"/>
  <c r="J12" i="13"/>
  <c r="AA25" i="18"/>
  <c r="I14" i="14" s="1"/>
  <c r="H14" i="14"/>
  <c r="U24" i="18"/>
  <c r="J15" i="13"/>
  <c r="AP33" i="18"/>
  <c r="J8" i="13"/>
  <c r="N36" i="18"/>
  <c r="F578" i="24" s="1"/>
  <c r="H13" i="21"/>
  <c r="AA36" i="18"/>
  <c r="AP36" i="18"/>
  <c r="F582" i="24" s="1"/>
  <c r="S37" i="18"/>
  <c r="AN37" i="18"/>
  <c r="F21" i="24"/>
  <c r="BF20" i="18"/>
  <c r="BE20" i="18"/>
  <c r="F20" i="24" s="1"/>
  <c r="F9" i="24"/>
  <c r="BD19" i="18"/>
  <c r="J11" i="16"/>
  <c r="N22" i="18"/>
  <c r="BC22" i="18" s="1"/>
  <c r="AP22" i="18"/>
  <c r="BG22" i="18" s="1"/>
  <c r="B583" i="24"/>
  <c r="B584" i="24" s="1"/>
  <c r="B585" i="24" s="1"/>
  <c r="B586" i="24" s="1"/>
  <c r="B587" i="24" s="1"/>
  <c r="E582" i="24"/>
  <c r="B23" i="24"/>
  <c r="B24" i="24" s="1"/>
  <c r="B25" i="24" s="1"/>
  <c r="B26" i="24" s="1"/>
  <c r="B27" i="24" s="1"/>
  <c r="E22" i="24"/>
  <c r="AR27" i="18"/>
  <c r="AA31" i="18"/>
  <c r="I8" i="21" s="1"/>
  <c r="H8" i="21"/>
  <c r="AI28" i="18"/>
  <c r="N25" i="18"/>
  <c r="AI30" i="18"/>
  <c r="T32" i="18"/>
  <c r="I9" i="20" s="1"/>
  <c r="H9" i="20"/>
  <c r="J11" i="14"/>
  <c r="AI25" i="18"/>
  <c r="U34" i="18"/>
  <c r="AP28" i="18"/>
  <c r="AI29" i="18"/>
  <c r="AI33" i="18"/>
  <c r="J13" i="2"/>
  <c r="H10" i="16"/>
  <c r="AO21" i="18"/>
  <c r="I10" i="16" s="1"/>
  <c r="J11" i="13"/>
  <c r="D9" i="24"/>
  <c r="J3" i="13"/>
  <c r="X17" i="18"/>
  <c r="J11" i="2"/>
  <c r="J7" i="19"/>
  <c r="H9" i="23"/>
  <c r="AO32" i="18"/>
  <c r="I9" i="23" s="1"/>
  <c r="AP32" i="18"/>
  <c r="J10" i="20"/>
  <c r="H8" i="19"/>
  <c r="M31" i="18"/>
  <c r="I8" i="19" s="1"/>
  <c r="T21" i="18"/>
  <c r="I10" i="13" s="1"/>
  <c r="H10" i="13"/>
  <c r="J11" i="22"/>
  <c r="U25" i="18"/>
  <c r="J11" i="19"/>
  <c r="AH36" i="18"/>
  <c r="I13" i="22" s="1"/>
  <c r="H13" i="22"/>
  <c r="AO31" i="18"/>
  <c r="I8" i="23" s="1"/>
  <c r="H8" i="23"/>
  <c r="AH32" i="18"/>
  <c r="I9" i="22" s="1"/>
  <c r="H9" i="22"/>
  <c r="AG37" i="18"/>
  <c r="N33" i="18"/>
  <c r="AR26" i="18"/>
  <c r="H10" i="15"/>
  <c r="AH21" i="18"/>
  <c r="I10" i="15" s="1"/>
  <c r="J6" i="22"/>
  <c r="T35" i="18"/>
  <c r="H12" i="20"/>
  <c r="N24" i="18"/>
  <c r="AH23" i="18"/>
  <c r="I12" i="15" s="1"/>
  <c r="H12" i="15"/>
  <c r="J13" i="16"/>
  <c r="H8" i="20"/>
  <c r="T31" i="18"/>
  <c r="I8" i="20" s="1"/>
  <c r="T36" i="18"/>
  <c r="I13" i="20" s="1"/>
  <c r="H13" i="20"/>
  <c r="H12" i="14"/>
  <c r="AA23" i="18"/>
  <c r="I12" i="14" s="1"/>
  <c r="AA21" i="18"/>
  <c r="I10" i="14" s="1"/>
  <c r="H10" i="14"/>
  <c r="AI22" i="18"/>
  <c r="BF22" i="18" s="1"/>
  <c r="H9" i="19"/>
  <c r="M32" i="18"/>
  <c r="I9" i="19" s="1"/>
  <c r="AB22" i="18"/>
  <c r="BE22" i="18" s="1"/>
  <c r="F1200" i="24" s="1"/>
  <c r="J13" i="13"/>
  <c r="AB30" i="18"/>
  <c r="H12" i="2"/>
  <c r="M23" i="18"/>
  <c r="I12" i="2" s="1"/>
  <c r="H10" i="2"/>
  <c r="M21" i="18"/>
  <c r="I10" i="2" s="1"/>
  <c r="H9" i="21"/>
  <c r="AA32" i="18"/>
  <c r="I9" i="21" s="1"/>
  <c r="H8" i="22"/>
  <c r="AH31" i="18"/>
  <c r="I8" i="22" s="1"/>
  <c r="AB33" i="18"/>
  <c r="J10" i="23"/>
  <c r="U28" i="18"/>
  <c r="AI34" i="18"/>
  <c r="AP24" i="18"/>
  <c r="J14" i="13"/>
  <c r="AB35" i="18"/>
  <c r="AP35" i="18"/>
  <c r="J12" i="21"/>
  <c r="N35" i="18"/>
  <c r="J12" i="23"/>
  <c r="M20" i="18"/>
  <c r="I9" i="2" s="1"/>
  <c r="H9" i="2"/>
  <c r="L37" i="18"/>
  <c r="J9" i="16"/>
  <c r="J9" i="15"/>
  <c r="AP20" i="18"/>
  <c r="BG20" i="18" s="1"/>
  <c r="J13" i="19"/>
  <c r="I8" i="15"/>
  <c r="I8" i="14"/>
  <c r="I8" i="16"/>
  <c r="I8" i="2"/>
  <c r="AI19" i="18"/>
  <c r="BF19" i="18" s="1"/>
  <c r="AB19" i="18"/>
  <c r="BE19" i="18" s="1"/>
  <c r="AP19" i="18"/>
  <c r="F1201" i="24" l="1"/>
  <c r="C22" i="24"/>
  <c r="D22" i="24"/>
  <c r="C582" i="24"/>
  <c r="D582" i="24"/>
  <c r="C912" i="24"/>
  <c r="D912" i="24"/>
  <c r="AB28" i="18"/>
  <c r="AR28" i="18" s="1"/>
  <c r="AP23" i="18"/>
  <c r="AI31" i="18"/>
  <c r="J14" i="14"/>
  <c r="U31" i="18"/>
  <c r="AI36" i="18"/>
  <c r="F581" i="24" s="1"/>
  <c r="J9" i="20"/>
  <c r="J13" i="20"/>
  <c r="J9" i="21"/>
  <c r="U20" i="18"/>
  <c r="AB21" i="18"/>
  <c r="AI24" i="18"/>
  <c r="AR24" i="18" s="1"/>
  <c r="J10" i="14"/>
  <c r="AR29" i="18"/>
  <c r="AH37" i="18"/>
  <c r="T37" i="18"/>
  <c r="H16" i="14"/>
  <c r="J8" i="22"/>
  <c r="AB32" i="18"/>
  <c r="AB20" i="18"/>
  <c r="N23" i="18"/>
  <c r="N31" i="18"/>
  <c r="AP30" i="18"/>
  <c r="AR30" i="18" s="1"/>
  <c r="J9" i="22"/>
  <c r="J7" i="23"/>
  <c r="J8" i="20"/>
  <c r="H16" i="15"/>
  <c r="J13" i="22"/>
  <c r="J8" i="21"/>
  <c r="AB25" i="18"/>
  <c r="AR25" i="18" s="1"/>
  <c r="I13" i="21"/>
  <c r="J13" i="21" s="1"/>
  <c r="AB36" i="18"/>
  <c r="F580" i="24" s="1"/>
  <c r="I16" i="16"/>
  <c r="J10" i="15"/>
  <c r="H16" i="16"/>
  <c r="F19" i="24"/>
  <c r="BD20" i="18"/>
  <c r="F12" i="24"/>
  <c r="BG19" i="18"/>
  <c r="F1202" i="24" s="1"/>
  <c r="BC19" i="18"/>
  <c r="F8" i="24" s="1"/>
  <c r="AR22" i="18"/>
  <c r="AR33" i="18"/>
  <c r="F10" i="24"/>
  <c r="F11" i="24"/>
  <c r="AO37" i="18"/>
  <c r="I16" i="15"/>
  <c r="J9" i="19"/>
  <c r="AB23" i="18"/>
  <c r="I12" i="20"/>
  <c r="I16" i="13" s="1"/>
  <c r="U35" i="18"/>
  <c r="AR35" i="18" s="1"/>
  <c r="AI21" i="18"/>
  <c r="AR34" i="18"/>
  <c r="AP31" i="18"/>
  <c r="H16" i="2"/>
  <c r="J10" i="2"/>
  <c r="J12" i="2"/>
  <c r="J12" i="14"/>
  <c r="J12" i="15"/>
  <c r="J10" i="13"/>
  <c r="H16" i="13"/>
  <c r="AP21" i="18"/>
  <c r="U32" i="18"/>
  <c r="AA37" i="18"/>
  <c r="N20" i="18"/>
  <c r="N21" i="18"/>
  <c r="N32" i="18"/>
  <c r="U36" i="18"/>
  <c r="AI23" i="18"/>
  <c r="AI32" i="18"/>
  <c r="J8" i="23"/>
  <c r="U21" i="18"/>
  <c r="J8" i="19"/>
  <c r="J9" i="23"/>
  <c r="C10" i="24"/>
  <c r="AA17" i="18"/>
  <c r="H3" i="14"/>
  <c r="J10" i="16"/>
  <c r="AB31" i="18"/>
  <c r="M37" i="18"/>
  <c r="F22" i="24"/>
  <c r="I16" i="2"/>
  <c r="J9" i="2"/>
  <c r="J8" i="15"/>
  <c r="J8" i="14"/>
  <c r="J8" i="2"/>
  <c r="AR19" i="18"/>
  <c r="J8" i="16"/>
  <c r="F1198" i="24" l="1"/>
  <c r="N37" i="18"/>
  <c r="N88" i="18" s="1"/>
  <c r="I16" i="14"/>
  <c r="AB37" i="18"/>
  <c r="AB89" i="18" s="1"/>
  <c r="F38" i="8" s="1"/>
  <c r="F18" i="24"/>
  <c r="BC20" i="18"/>
  <c r="AR21" i="18"/>
  <c r="J16" i="2"/>
  <c r="C7" i="3" s="1"/>
  <c r="C17" i="3" s="1"/>
  <c r="AP37" i="18"/>
  <c r="F579" i="24"/>
  <c r="AR36" i="18"/>
  <c r="AR31" i="18"/>
  <c r="J12" i="20"/>
  <c r="J16" i="13" s="1"/>
  <c r="J16" i="16"/>
  <c r="G7" i="3" s="1"/>
  <c r="G17" i="3" s="1"/>
  <c r="G19" i="3" s="1"/>
  <c r="J16" i="14"/>
  <c r="E7" i="3" s="1"/>
  <c r="E17" i="3" s="1"/>
  <c r="E19" i="3" s="1"/>
  <c r="D10" i="24"/>
  <c r="J3" i="14"/>
  <c r="AE17" i="18"/>
  <c r="AI37" i="18"/>
  <c r="AR23" i="18"/>
  <c r="J16" i="15"/>
  <c r="F7" i="3" s="1"/>
  <c r="F17" i="3" s="1"/>
  <c r="F19" i="3" s="1"/>
  <c r="AR20" i="18"/>
  <c r="U37" i="18"/>
  <c r="AR32" i="18"/>
  <c r="N87" i="18" l="1"/>
  <c r="N89" i="18"/>
  <c r="F36" i="8" s="1"/>
  <c r="AB90" i="18"/>
  <c r="O38" i="8" s="1"/>
  <c r="AB88" i="18"/>
  <c r="AB87" i="18"/>
  <c r="AB95" i="18" s="1"/>
  <c r="AR37" i="18"/>
  <c r="J42" i="14"/>
  <c r="J44" i="14" s="1"/>
  <c r="J42" i="2"/>
  <c r="G31" i="1" s="1"/>
  <c r="J42" i="16"/>
  <c r="J44" i="16" s="1"/>
  <c r="U87" i="18"/>
  <c r="U95" i="18" s="1"/>
  <c r="U88" i="18"/>
  <c r="U89" i="18"/>
  <c r="J42" i="13"/>
  <c r="J44" i="13" s="1"/>
  <c r="D7" i="3"/>
  <c r="D17" i="3" s="1"/>
  <c r="D19" i="3" s="1"/>
  <c r="AP88" i="18"/>
  <c r="AP87" i="18"/>
  <c r="AP95" i="18" s="1"/>
  <c r="AP89" i="18"/>
  <c r="AI87" i="18"/>
  <c r="AI95" i="18" s="1"/>
  <c r="AI89" i="18"/>
  <c r="AI88" i="18"/>
  <c r="J42" i="15"/>
  <c r="J44" i="15" s="1"/>
  <c r="C11" i="24"/>
  <c r="AH17" i="18"/>
  <c r="H3" i="15"/>
  <c r="N95" i="18"/>
  <c r="C19" i="3"/>
  <c r="AB91" i="18" l="1"/>
  <c r="N90" i="18"/>
  <c r="O36" i="8" s="1"/>
  <c r="J44" i="2"/>
  <c r="AR89" i="18"/>
  <c r="AR88" i="18"/>
  <c r="G20" i="3"/>
  <c r="AP90" i="18"/>
  <c r="F40" i="8"/>
  <c r="J31" i="1"/>
  <c r="AR87" i="18"/>
  <c r="D11" i="24"/>
  <c r="J3" i="15"/>
  <c r="AL17" i="18"/>
  <c r="U90" i="18"/>
  <c r="O37" i="8" s="1"/>
  <c r="F37" i="8"/>
  <c r="AI90" i="18"/>
  <c r="F39" i="8"/>
  <c r="N91" i="18" l="1"/>
  <c r="U91" i="18"/>
  <c r="O40" i="8"/>
  <c r="AP91" i="18"/>
  <c r="C12" i="24"/>
  <c r="AO17" i="18"/>
  <c r="H3" i="16"/>
  <c r="AR90" i="18"/>
  <c r="O39" i="8"/>
  <c r="AI91" i="18"/>
  <c r="H31" i="1"/>
  <c r="O41" i="8" l="1"/>
  <c r="N31" i="1" s="1"/>
  <c r="AR91" i="18"/>
  <c r="D12" i="24"/>
  <c r="J3" i="16"/>
</calcChain>
</file>

<file path=xl/comments1.xml><?xml version="1.0" encoding="utf-8"?>
<comments xmlns="http://schemas.openxmlformats.org/spreadsheetml/2006/main">
  <authors>
    <author>Andrew Miles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May need to be updated from SPS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Please select Y or N for all resources</t>
        </r>
      </text>
    </comment>
  </commentList>
</comments>
</file>

<file path=xl/comments2.xml><?xml version="1.0" encoding="utf-8"?>
<comments xmlns="http://schemas.openxmlformats.org/spreadsheetml/2006/main">
  <authors>
    <author>Taylor Nguyen</author>
  </authors>
  <commentList>
    <comment ref="H19" authorId="0" shapeId="0">
      <text>
        <r>
          <rPr>
            <b/>
            <sz val="8"/>
            <color indexed="81"/>
            <rFont val="Tahoma"/>
            <family val="2"/>
          </rPr>
          <t>Taylor Nguyen:</t>
        </r>
        <r>
          <rPr>
            <sz val="8"/>
            <color indexed="81"/>
            <rFont val="Tahoma"/>
            <family val="2"/>
          </rPr>
          <t xml:space="preserve">
The totals in this column should not equal more than $25k per sub.</t>
        </r>
      </text>
    </comment>
  </commentList>
</comments>
</file>

<file path=xl/comments3.xml><?xml version="1.0" encoding="utf-8"?>
<comments xmlns="http://schemas.openxmlformats.org/spreadsheetml/2006/main">
  <authors>
    <author>Vidya Raghavan</author>
    <author>Duke Clinical Research Institute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Rate Structure Change:</t>
        </r>
        <r>
          <rPr>
            <sz val="9"/>
            <color indexed="81"/>
            <rFont val="Tahoma"/>
            <family val="2"/>
          </rPr>
          <t xml:space="preserve">
(CDS Rate changed to be only CDS II/III per Leigh for release 1.06.000/Sep2014)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Rate Structure Change:</t>
        </r>
        <r>
          <rPr>
            <sz val="9"/>
            <color indexed="81"/>
            <rFont val="Tahoma"/>
            <family val="2"/>
          </rPr>
          <t xml:space="preserve">
(CDS Rate changed to be only CDS II/III per Leigh for release 1.06.000/Sep2014)</t>
        </r>
      </text>
    </comment>
    <comment ref="L74" authorId="1" shapeId="0">
      <text>
        <r>
          <rPr>
            <b/>
            <sz val="8"/>
            <color indexed="81"/>
            <rFont val="Tahoma"/>
            <family val="2"/>
          </rPr>
          <t xml:space="preserve">VR:
</t>
        </r>
        <r>
          <rPr>
            <sz val="8"/>
            <color indexed="81"/>
            <rFont val="Tahoma"/>
            <family val="2"/>
          </rPr>
          <t xml:space="preserve">These resources are mapped in Imaging Model.
</t>
        </r>
      </text>
    </comment>
  </commentList>
</comments>
</file>

<file path=xl/sharedStrings.xml><?xml version="1.0" encoding="utf-8"?>
<sst xmlns="http://schemas.openxmlformats.org/spreadsheetml/2006/main" count="1597" uniqueCount="661">
  <si>
    <t xml:space="preserve"> </t>
  </si>
  <si>
    <t>Department of Health and Human Services</t>
  </si>
  <si>
    <t>NO</t>
  </si>
  <si>
    <t>School of Medicine</t>
  </si>
  <si>
    <t>Small Business</t>
  </si>
  <si>
    <t xml:space="preserve">           DETAILED BUDGET FOR INITIAL BUDGET PERIOD        </t>
  </si>
  <si>
    <t xml:space="preserve">            DIRECT COSTS ONLY       </t>
  </si>
  <si>
    <t>NAME</t>
  </si>
  <si>
    <t>ROLE ON PROJECT</t>
  </si>
  <si>
    <t>SALARY   REQUESTED</t>
  </si>
  <si>
    <t>FRINGE    BENEFITS</t>
  </si>
  <si>
    <t>SUBTOTALS</t>
  </si>
  <si>
    <t xml:space="preserve">  </t>
  </si>
  <si>
    <t>DIRECT COSTS ONLY</t>
  </si>
  <si>
    <t>Inflation Factor:</t>
  </si>
  <si>
    <t>All applications must indicate whether program income is anticipated during the period(s) for which grant support is requested.  If program income is</t>
  </si>
  <si>
    <t>anticipated, use the format below to reflect the amount and source(s).</t>
  </si>
  <si>
    <t>*Check appropriate box(es):</t>
  </si>
  <si>
    <t>Modified total direct cost base</t>
  </si>
  <si>
    <t>Total</t>
  </si>
  <si>
    <t>Patient Care</t>
  </si>
  <si>
    <t xml:space="preserve"> (In ink. "Per" signature not acceptable.)</t>
  </si>
  <si>
    <t xml:space="preserve">  LEAVE BLANK—FOR PHS USE ONLY.</t>
  </si>
  <si>
    <t>Form Page 4</t>
  </si>
  <si>
    <r>
      <t xml:space="preserve">   </t>
    </r>
    <r>
      <rPr>
        <i/>
        <sz val="9"/>
        <rFont val="Arial"/>
        <family val="2"/>
      </rPr>
      <t>(If "Yes," state number and title)</t>
    </r>
  </si>
  <si>
    <t>Form Page 1</t>
  </si>
  <si>
    <t>YES</t>
  </si>
  <si>
    <t xml:space="preserve">         Public:</t>
  </si>
  <si>
    <t xml:space="preserve">         Private:</t>
  </si>
  <si>
    <t xml:space="preserve">         For-profit:</t>
  </si>
  <si>
    <t xml:space="preserve"> 11.   ENTITY IDENTIFICATION NUMBER</t>
  </si>
  <si>
    <t xml:space="preserve">    Socially and Economically Disadvantaged</t>
  </si>
  <si>
    <t xml:space="preserve">        Woman-owned</t>
  </si>
  <si>
    <t xml:space="preserve">    FAX:</t>
  </si>
  <si>
    <t xml:space="preserve">           Local</t>
  </si>
  <si>
    <t xml:space="preserve"> Federal</t>
  </si>
  <si>
    <t xml:space="preserve"> Private Nonprofit</t>
  </si>
  <si>
    <t xml:space="preserve"> General</t>
  </si>
  <si>
    <t xml:space="preserve">      Title:</t>
  </si>
  <si>
    <t xml:space="preserve">    State</t>
  </si>
  <si>
    <t xml:space="preserve">         Yes</t>
  </si>
  <si>
    <t xml:space="preserve">                                           Face Page  </t>
  </si>
  <si>
    <t xml:space="preserve">                                                                                                                                                              TOTAL</t>
  </si>
  <si>
    <t xml:space="preserve"> CONSULTANT COSTS</t>
  </si>
  <si>
    <r>
      <t xml:space="preserve"> EQUIPMENT</t>
    </r>
    <r>
      <rPr>
        <i/>
        <sz val="9"/>
        <rFont val="Arial"/>
        <family val="2"/>
      </rPr>
      <t xml:space="preserve"> (Itemize)</t>
    </r>
  </si>
  <si>
    <r>
      <t xml:space="preserve"> SUPPLIES</t>
    </r>
    <r>
      <rPr>
        <i/>
        <sz val="9"/>
        <rFont val="Arial"/>
        <family val="2"/>
      </rPr>
      <t xml:space="preserve"> (Itemize by category)</t>
    </r>
  </si>
  <si>
    <r>
      <t xml:space="preserve"> ALTERATIONS AND RENOVATIONS </t>
    </r>
    <r>
      <rPr>
        <i/>
        <sz val="9"/>
        <rFont val="Arial"/>
        <family val="2"/>
      </rPr>
      <t>(Itemize by category)</t>
    </r>
  </si>
  <si>
    <r>
      <t xml:space="preserve"> OTHER EXPENSES </t>
    </r>
    <r>
      <rPr>
        <i/>
        <sz val="9"/>
        <rFont val="Arial"/>
        <family val="2"/>
      </rPr>
      <t>(Itemize by category)</t>
    </r>
  </si>
  <si>
    <t xml:space="preserve"> (from Form Page 4)</t>
  </si>
  <si>
    <t>Form Page 5</t>
  </si>
  <si>
    <t>BUDGET FOR ENTIRE PROPOSED PROJECT PERIOD</t>
  </si>
  <si>
    <t>INITIAL BUDGET    PERIOD</t>
  </si>
  <si>
    <r>
      <t xml:space="preserve">2.  ASSURANCES/CERTIFICATIONS </t>
    </r>
    <r>
      <rPr>
        <b/>
        <i/>
        <sz val="11"/>
        <rFont val="Arial"/>
        <family val="2"/>
      </rPr>
      <t>(See instructions.)</t>
    </r>
  </si>
  <si>
    <r>
      <t xml:space="preserve"> TYPE OF APPLICATION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(Check all that apply.)</t>
    </r>
  </si>
  <si>
    <t xml:space="preserve">  (This application is for additional funds to supplement a currently funded grant.)</t>
  </si>
  <si>
    <t xml:space="preserve"> (This application is to extend a funded grant beyond its current project period.)</t>
  </si>
  <si>
    <t xml:space="preserve"> TEL:</t>
  </si>
  <si>
    <t xml:space="preserve">  Type</t>
  </si>
  <si>
    <t xml:space="preserve">  Review Group</t>
  </si>
  <si>
    <t xml:space="preserve">  Council/Board (Month, Year)</t>
  </si>
  <si>
    <t>Number</t>
  </si>
  <si>
    <t>Formerly</t>
  </si>
  <si>
    <t>Date Received</t>
  </si>
  <si>
    <t xml:space="preserve"> Activity</t>
  </si>
  <si>
    <r>
      <t xml:space="preserve">1. PROGRAM INCOME </t>
    </r>
    <r>
      <rPr>
        <b/>
        <i/>
        <sz val="11.5"/>
        <rFont val="Arial"/>
        <family val="2"/>
      </rPr>
      <t>(See instructions.)</t>
    </r>
  </si>
  <si>
    <t xml:space="preserve">CHECKLIST </t>
  </si>
  <si>
    <t xml:space="preserve">                 Budget Period</t>
  </si>
  <si>
    <t xml:space="preserve">                                    Anticipated Amount</t>
  </si>
  <si>
    <t xml:space="preserve"> a.  Initial budget period:</t>
  </si>
  <si>
    <t xml:space="preserve"> b.  02 year</t>
  </si>
  <si>
    <t xml:space="preserve"> c.  03 year</t>
  </si>
  <si>
    <t xml:space="preserve"> d.  04 year</t>
  </si>
  <si>
    <t xml:space="preserve"> e.  05 year</t>
  </si>
  <si>
    <t xml:space="preserve"> x Rate applied</t>
  </si>
  <si>
    <r>
      <t xml:space="preserve">                 Other base</t>
    </r>
    <r>
      <rPr>
        <i/>
        <sz val="10"/>
        <rFont val="Arial"/>
        <family val="2"/>
      </rPr>
      <t xml:space="preserve"> (Explain)</t>
    </r>
  </si>
  <si>
    <t xml:space="preserve">                              Source(s)</t>
  </si>
  <si>
    <t xml:space="preserve">  DHHS Agreement dated:</t>
  </si>
  <si>
    <t xml:space="preserve">  DHHS Agreement being negotiated with</t>
  </si>
  <si>
    <t xml:space="preserve">  No DHHS Agreement, but rate established with</t>
  </si>
  <si>
    <t xml:space="preserve">  Salary and wages base</t>
  </si>
  <si>
    <r>
      <t xml:space="preserve">Explanation </t>
    </r>
    <r>
      <rPr>
        <i/>
        <sz val="10.5"/>
        <rFont val="Arial"/>
        <family val="2"/>
      </rPr>
      <t>(Attach separate sheet, if necessary.)</t>
    </r>
    <r>
      <rPr>
        <sz val="10.5"/>
        <rFont val="Arial"/>
        <family val="2"/>
      </rPr>
      <t>:</t>
    </r>
  </si>
  <si>
    <r>
      <t xml:space="preserve">  Off-site, other special rate, or more than one rate involved</t>
    </r>
    <r>
      <rPr>
        <i/>
        <sz val="10.5"/>
        <rFont val="Arial"/>
        <family val="2"/>
      </rPr>
      <t xml:space="preserve"> (Explain)</t>
    </r>
  </si>
  <si>
    <t xml:space="preserve">       Regional Office.</t>
  </si>
  <si>
    <t>X</t>
  </si>
  <si>
    <t xml:space="preserve">X     </t>
  </si>
  <si>
    <t>TRAVEL</t>
  </si>
  <si>
    <t>3h.</t>
  </si>
  <si>
    <t xml:space="preserve">  eRA Commons User Name</t>
  </si>
  <si>
    <t>3b.   DEGREE(S)</t>
  </si>
  <si>
    <t>E-MAIL ADDRESS:</t>
  </si>
  <si>
    <r>
      <t xml:space="preserve">1.   TITLE OF PROJECT </t>
    </r>
    <r>
      <rPr>
        <i/>
        <sz val="9"/>
        <rFont val="Arial"/>
        <family val="2"/>
      </rPr>
      <t>(Do not exceed 81 characters, including spaces and punctuation.)</t>
    </r>
  </si>
  <si>
    <t>2.   RESPONSE TO SPECIFIC REQUEST FOR APPLICATIONS OR PROGRAM ANNOUNCEMENT OR SOLICITATION</t>
  </si>
  <si>
    <r>
      <t>3a.  NAME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(Last, first, middle)</t>
    </r>
  </si>
  <si>
    <t>3c.  POSITION TITLE</t>
  </si>
  <si>
    <t>3e.  DEPARTMENT, SERVICE, LABORATORY, OR EQUIVALENT</t>
  </si>
  <si>
    <t>3f.  MAJOR SUBDIVISION</t>
  </si>
  <si>
    <t>6.  DATES OF PROPOSED PERIOD OF</t>
  </si>
  <si>
    <r>
      <t xml:space="preserve">     SUPPORT </t>
    </r>
    <r>
      <rPr>
        <i/>
        <sz val="9"/>
        <rFont val="Arial"/>
        <family val="2"/>
      </rPr>
      <t>(month, day, year--MM/DD/YY)</t>
    </r>
  </si>
  <si>
    <t>DATE</t>
  </si>
  <si>
    <t>SIGNATURE OF OFFICIAL NAMED IN 13.</t>
  </si>
  <si>
    <t>12. ADMINISTRATIVE OFFICIAL TO BE NOTIFIED IF AWARD IS MADE</t>
  </si>
  <si>
    <t>Name</t>
  </si>
  <si>
    <t>Title</t>
  </si>
  <si>
    <t>Address</t>
  </si>
  <si>
    <t>13.  OFFICIAL SIGNING FOR APPLICANT ORGANIZATION</t>
  </si>
  <si>
    <t>Tel:</t>
  </si>
  <si>
    <t>9.   APPLICANT ORGANIZATION</t>
  </si>
  <si>
    <t>10.   TYPE OF ORGANIZATION</t>
  </si>
  <si>
    <t>Cong. District</t>
  </si>
  <si>
    <t>4c.  Clinical Trial</t>
  </si>
  <si>
    <t xml:space="preserve"> If "Yes," Exemption No. </t>
  </si>
  <si>
    <t>4a.  Research Exempt</t>
  </si>
  <si>
    <t>From</t>
  </si>
  <si>
    <t>Through</t>
  </si>
  <si>
    <t>CONSORTIUM/CONTRACTUAL COSTS</t>
  </si>
  <si>
    <t xml:space="preserve">DIRECT COSTS </t>
  </si>
  <si>
    <r>
      <t xml:space="preserve"> TOTAL DIRECT COSTS FOR INITIAL BUDGET PERIOD</t>
    </r>
    <r>
      <rPr>
        <i/>
        <sz val="12"/>
        <rFont val="Arial"/>
        <family val="2"/>
      </rPr>
      <t/>
    </r>
  </si>
  <si>
    <r>
      <t xml:space="preserve"> SUBTOTAL DIRECT COSTS FOR INITIAL BUDGET PERIOD </t>
    </r>
    <r>
      <rPr>
        <i/>
        <sz val="9"/>
        <rFont val="Arial"/>
        <family val="2"/>
      </rPr>
      <t>(Item 7a, Face Page)</t>
    </r>
  </si>
  <si>
    <t>CONSULTANT COSTS</t>
  </si>
  <si>
    <t>EQUIPMENT</t>
  </si>
  <si>
    <t>SUPPLIES</t>
  </si>
  <si>
    <t>OTHER EXPENSES</t>
  </si>
  <si>
    <t>TOTAL DIRECT COSTS</t>
  </si>
  <si>
    <t>ALTERATIONS AND     RENOVATIONS</t>
  </si>
  <si>
    <t>TOTAL DIRECT COSTS FOR ENTIRE PROPOSED PROJECT PERIOD</t>
  </si>
  <si>
    <t xml:space="preserve">  FOREIGN application </t>
  </si>
  <si>
    <t>List Country(ies) Involved:</t>
  </si>
  <si>
    <r>
      <t xml:space="preserve">CALCULATION* </t>
    </r>
    <r>
      <rPr>
        <i/>
        <sz val="11"/>
        <rFont val="Arial"/>
        <family val="2"/>
      </rPr>
      <t xml:space="preserve"> (The entire grant application, including the Checklist, will be reproduced and provided to peer reviewers as confidential information.)</t>
    </r>
  </si>
  <si>
    <t xml:space="preserve">  CHANGE of Grantee Institution.     Name of former institution:</t>
  </si>
  <si>
    <t>Cal. Mnths</t>
  </si>
  <si>
    <t>Acad. Mnths</t>
  </si>
  <si>
    <t>INST. BASE SALARY</t>
  </si>
  <si>
    <t>Fringe Rate</t>
  </si>
  <si>
    <t>FTE %</t>
  </si>
  <si>
    <t>Appt Type</t>
  </si>
  <si>
    <t>Cal</t>
  </si>
  <si>
    <t>Acad</t>
  </si>
  <si>
    <t>Sum</t>
  </si>
  <si>
    <t>Public Health Services</t>
  </si>
  <si>
    <t>Do not exceed character length restrictions indicated.</t>
  </si>
  <si>
    <t>3.  PROGRAM DIRECTOR/PRINCIPAL INVESTIGATOR</t>
  </si>
  <si>
    <r>
      <t>3d.   MAILING ADDRESS</t>
    </r>
    <r>
      <rPr>
        <i/>
        <sz val="9"/>
        <rFont val="Arial"/>
        <family val="2"/>
      </rPr>
      <t xml:space="preserve">  (Street, city, state, zip code)</t>
    </r>
  </si>
  <si>
    <r>
      <t>3g.  TELEPHONE AND FAX</t>
    </r>
    <r>
      <rPr>
        <i/>
        <sz val="9"/>
        <rFont val="Arial"/>
        <family val="2"/>
      </rPr>
      <t xml:space="preserve">  (Area code, number and extension)</t>
    </r>
  </si>
  <si>
    <t>Number:</t>
  </si>
  <si>
    <t>DUNS NO</t>
  </si>
  <si>
    <t>7a.  Direct Costs ($)</t>
  </si>
  <si>
    <t>7b.  Total Costs ($)</t>
  </si>
  <si>
    <t>8a.  Direct Costs ($)</t>
  </si>
  <si>
    <t>8b.  Total Costs ($)</t>
  </si>
  <si>
    <t>E-Mail:</t>
  </si>
  <si>
    <t>FAX:</t>
  </si>
  <si>
    <t>4.  HUMAN SUBJECTS RESEARCH</t>
  </si>
  <si>
    <t>4b.  Federal-Wide Assurance No.</t>
  </si>
  <si>
    <t>4d.  NIH-defined Phase III Clinical Trial</t>
  </si>
  <si>
    <t>5.   VERTEBRATE ANIMALS</t>
  </si>
  <si>
    <t>Yes</t>
  </si>
  <si>
    <t xml:space="preserve">   No</t>
  </si>
  <si>
    <t>5a. Animal Welfare Assurance No</t>
  </si>
  <si>
    <t xml:space="preserve">          No             Yes</t>
  </si>
  <si>
    <t xml:space="preserve">        No</t>
  </si>
  <si>
    <t>Summer Mnths</t>
  </si>
  <si>
    <t xml:space="preserve">FACILITIES AND ADMINISTRATIVE COSTS </t>
  </si>
  <si>
    <t xml:space="preserve">                    THROUGH               </t>
  </si>
  <si>
    <t xml:space="preserve">                   </t>
  </si>
  <si>
    <t xml:space="preserve">Page </t>
  </si>
  <si>
    <t xml:space="preserve">  FROM        </t>
  </si>
  <si>
    <t xml:space="preserve">   BUDGET CATEGORY</t>
  </si>
  <si>
    <t xml:space="preserve">  TOTALS</t>
  </si>
  <si>
    <r>
      <t xml:space="preserve">PERSONNEL:   </t>
    </r>
    <r>
      <rPr>
        <i/>
        <sz val="10"/>
        <rFont val="Arial"/>
        <family val="2"/>
      </rPr>
      <t>Salary and fringe benefits. Applicant organization          only.</t>
    </r>
  </si>
  <si>
    <t>JUSTIFICATION.  Follow the budget justification instructions exactly.  Use continuation pages as needed.</t>
  </si>
  <si>
    <r>
      <t xml:space="preserve">SUBTOTAL DIRECT COSTS                  </t>
    </r>
    <r>
      <rPr>
        <b/>
        <sz val="11"/>
        <rFont val="Arial"/>
        <family val="2"/>
      </rPr>
      <t xml:space="preserve"> </t>
    </r>
    <r>
      <rPr>
        <i/>
        <sz val="11"/>
        <rFont val="Arial"/>
        <family val="2"/>
      </rPr>
      <t>(Sum = Item 8a, Face Page)</t>
    </r>
  </si>
  <si>
    <t>Program Director/Principal Investigator (Last, First, Middle):</t>
  </si>
  <si>
    <t xml:space="preserve">Program Director/Principal Investigator (Last, First, Middle):       </t>
  </si>
  <si>
    <t xml:space="preserve"> RESUBMISSION of application number:</t>
  </si>
  <si>
    <t xml:space="preserve"> RENEWAL of grant number:</t>
  </si>
  <si>
    <t xml:space="preserve">  REVISION to grant number:</t>
  </si>
  <si>
    <t xml:space="preserve"> (This application replaces a prior unfunded version of a new, renewal, or revision application.)</t>
  </si>
  <si>
    <t xml:space="preserve">       Domestic Grant with foreign involvement</t>
  </si>
  <si>
    <t xml:space="preserve">      Yes</t>
  </si>
  <si>
    <t xml:space="preserve">  CHANGE of program director/principal investigator.</t>
  </si>
  <si>
    <t xml:space="preserve">  Name of former program director/principal investigator:</t>
  </si>
  <si>
    <t>Checklist Form Page</t>
  </si>
  <si>
    <t>organizations that may be interested in contacting you for further information (e.g., possible collaborations, investment)?</t>
  </si>
  <si>
    <t xml:space="preserve">your proposed project, and the name, address, telephone number and e-mail address of the official signing for the applicant organization, to </t>
  </si>
  <si>
    <t xml:space="preserve"> Page</t>
  </si>
  <si>
    <r>
      <t>4. DISCLOSURE PERMISSION STATEMENT:</t>
    </r>
    <r>
      <rPr>
        <sz val="11"/>
        <rFont val="Arial"/>
        <family val="2"/>
      </rPr>
      <t xml:space="preserve"> If this application does not result in an award, is the Government permitted to disclose the title of </t>
    </r>
  </si>
  <si>
    <t>In signing the application Face Page, the authorized organizational representative agrees to comply with the policies, assurances and/or certifications</t>
  </si>
  <si>
    <r>
      <t xml:space="preserve">3. FACILITIES AND ADMINISTRATIVE COSTS (F&amp;A)/ INDIRECT COSTS. </t>
    </r>
    <r>
      <rPr>
        <sz val="11"/>
        <rFont val="Arial"/>
        <family val="2"/>
      </rPr>
      <t>See specific instructions.</t>
    </r>
  </si>
  <si>
    <t xml:space="preserve">      No Facilities And Administrative Costs Requested.</t>
  </si>
  <si>
    <t xml:space="preserve">       Date</t>
  </si>
  <si>
    <t xml:space="preserve">No           </t>
  </si>
  <si>
    <t xml:space="preserve">    Yes</t>
  </si>
  <si>
    <t xml:space="preserve">       No</t>
  </si>
  <si>
    <t xml:space="preserve">   If "Yes," </t>
  </si>
  <si>
    <t>under item 14.  If unable to certify compliance, where applicable, provide an explanation and place it after this page.</t>
  </si>
  <si>
    <t xml:space="preserve"> % = F&amp;A costs</t>
  </si>
  <si>
    <t xml:space="preserve"> TOTAL F&amp;A Costs</t>
  </si>
  <si>
    <t xml:space="preserve">$    </t>
  </si>
  <si>
    <t>Previously reported</t>
  </si>
  <si>
    <r>
      <t xml:space="preserve">INVENTIONS AND PATENTS </t>
    </r>
    <r>
      <rPr>
        <i/>
        <sz val="11"/>
        <rFont val="Arial"/>
        <family val="2"/>
      </rPr>
      <t>(Renewal appl. only)</t>
    </r>
  </si>
  <si>
    <t xml:space="preserve">listed in the application instructions when applicable. Descriptions of individual assurances/certifications are provided in Part III and listed in Part I, 4.1 </t>
  </si>
  <si>
    <t xml:space="preserve">Not previously reported                             </t>
  </si>
  <si>
    <t xml:space="preserve">Amount of base   $    </t>
  </si>
  <si>
    <r>
      <t xml:space="preserve"> NEW application.  </t>
    </r>
    <r>
      <rPr>
        <i/>
        <sz val="11"/>
        <rFont val="Arial"/>
        <family val="2"/>
      </rPr>
      <t>(This application is being submitted to the PHS for the first time.)</t>
    </r>
  </si>
  <si>
    <t xml:space="preserve">OMB No.   0925-0001  </t>
  </si>
  <si>
    <t>7.  COSTS REQUESTED FOR INITIAL</t>
  </si>
  <si>
    <t xml:space="preserve">     BUDGET PERIOD</t>
  </si>
  <si>
    <t>8.   COSTS REQUESTED FOR PROPOSED</t>
  </si>
  <si>
    <t xml:space="preserve">      PERIOD OF SUPPORT</t>
  </si>
  <si>
    <t xml:space="preserve">  PHS 398 (Rev. 6/09)</t>
  </si>
  <si>
    <t>PHS 398 (Rev. 6/09)</t>
  </si>
  <si>
    <t>PD/PI</t>
  </si>
  <si>
    <t>Use Cal, Acad, or Summer to Enter Months Devoted to Project</t>
  </si>
  <si>
    <t xml:space="preserve"> INPATIENT CARE COSTS</t>
  </si>
  <si>
    <t xml:space="preserve"> OUTPATIENT CARE COSTS</t>
  </si>
  <si>
    <r>
      <t xml:space="preserve">List PERSONNEL </t>
    </r>
    <r>
      <rPr>
        <i/>
        <sz val="9"/>
        <rFont val="Arial"/>
        <family val="2"/>
      </rPr>
      <t>(Applicant organization only)</t>
    </r>
  </si>
  <si>
    <r>
      <t xml:space="preserve">Enter Dollar Amounts Requested </t>
    </r>
    <r>
      <rPr>
        <i/>
        <sz val="9"/>
        <rFont val="Arial"/>
        <family val="2"/>
      </rPr>
      <t xml:space="preserve">(omit cents) </t>
    </r>
    <r>
      <rPr>
        <sz val="9"/>
        <rFont val="Arial"/>
        <family val="2"/>
      </rPr>
      <t>for Salary Requested and Fringe Benefits</t>
    </r>
  </si>
  <si>
    <t>INPATIENT CARE COSTS</t>
  </si>
  <si>
    <t>OUTPATIENT CARE COSTS</t>
  </si>
  <si>
    <t>DIRECT CONSORTIUM/ CONTRACTUAL                            COSTS</t>
  </si>
  <si>
    <t>F&amp;A CONSORTIUM/       CONTRACTUAL                            COSTS</t>
  </si>
  <si>
    <t>3rd ADDITIONAL YEAR OF SUPPORT REQUESTED</t>
  </si>
  <si>
    <t>4th ADDITIONAL YEAR OF SUPPORT REQUESTED</t>
  </si>
  <si>
    <t>2nd ADDITIONAL   YEAR OF SUPPORT REQUESTED</t>
  </si>
  <si>
    <t>5th ADDITIONAL  YEAR OF SUPPORT REQUESTED</t>
  </si>
  <si>
    <t xml:space="preserve">                 Page</t>
  </si>
  <si>
    <t>SUBCONTRACT</t>
  </si>
  <si>
    <t>Office of Research Administration</t>
  </si>
  <si>
    <t>Exempt Fringe rate by year</t>
  </si>
  <si>
    <t>Non-exempt Fringe rate by year</t>
  </si>
  <si>
    <t>Year One</t>
  </si>
  <si>
    <t>Year Two</t>
  </si>
  <si>
    <t>Year Three</t>
  </si>
  <si>
    <t>Year Four</t>
  </si>
  <si>
    <t>Year Five</t>
  </si>
  <si>
    <t>Role</t>
  </si>
  <si>
    <t>Base Salary</t>
  </si>
  <si>
    <t>Adj Base Salary</t>
  </si>
  <si>
    <t>Effort</t>
  </si>
  <si>
    <t>Cal Mos</t>
  </si>
  <si>
    <t>Proj Salary</t>
  </si>
  <si>
    <t>Fringe</t>
  </si>
  <si>
    <t>Consultants</t>
  </si>
  <si>
    <t>Subtotal Consultants</t>
  </si>
  <si>
    <t>Supplies</t>
  </si>
  <si>
    <t>Subtotal Supplies</t>
  </si>
  <si>
    <t>Travel</t>
  </si>
  <si>
    <t>Subtotal Travel</t>
  </si>
  <si>
    <t>Other Expenses</t>
  </si>
  <si>
    <t>Subtotal Other Expenses</t>
  </si>
  <si>
    <t>Direct</t>
  </si>
  <si>
    <t>Indirect</t>
  </si>
  <si>
    <t>Subtotal Direct</t>
  </si>
  <si>
    <t>Total Direct</t>
  </si>
  <si>
    <t>MDCB</t>
  </si>
  <si>
    <t>F&amp;A</t>
  </si>
  <si>
    <t>TOTAL COST</t>
  </si>
  <si>
    <t>Over/Under</t>
  </si>
  <si>
    <t>Inflated for 07/01/15</t>
  </si>
  <si>
    <t>Title of Project:</t>
  </si>
  <si>
    <t>Cost Share</t>
  </si>
  <si>
    <t>Subtotal Patient Care</t>
  </si>
  <si>
    <t>Consortium</t>
  </si>
  <si>
    <t>Subtotal Consortium</t>
  </si>
  <si>
    <t>Duke Clinical Research Institute</t>
  </si>
  <si>
    <t>Duke University</t>
  </si>
  <si>
    <t>2200 West Main St.</t>
  </si>
  <si>
    <t>Suite 820 Erwin Square Plaza</t>
  </si>
  <si>
    <t>Durham, NC 27705</t>
  </si>
  <si>
    <t>Durham, NC 27704</t>
  </si>
  <si>
    <t>(919) 684-5157</t>
  </si>
  <si>
    <t>gcmail@mc.duke.edu</t>
  </si>
  <si>
    <t>(919) 684-6278</t>
  </si>
  <si>
    <t>56-0532129</t>
  </si>
  <si>
    <t>00009025</t>
  </si>
  <si>
    <t>RFA #:</t>
  </si>
  <si>
    <t>RFA Title:</t>
  </si>
  <si>
    <t>Project Start Date:</t>
  </si>
  <si>
    <t>Project End Date</t>
  </si>
  <si>
    <t>01</t>
  </si>
  <si>
    <t>Start:</t>
  </si>
  <si>
    <t>End:</t>
  </si>
  <si>
    <t>Budget Personnel (Continued)</t>
  </si>
  <si>
    <t>Duke Personnel</t>
  </si>
  <si>
    <t>Cal
 Mnths</t>
  </si>
  <si>
    <t>Acad
Mnths</t>
  </si>
  <si>
    <t>SALARY
REQUESTED</t>
  </si>
  <si>
    <t>FRINGE
 BENEFITS</t>
  </si>
  <si>
    <t xml:space="preserve">
TOTAL</t>
  </si>
  <si>
    <t>Equipment</t>
  </si>
  <si>
    <t>Subtotal Equipment</t>
  </si>
  <si>
    <t>Consortium/Subaward Costs</t>
  </si>
  <si>
    <t>Subcontract Org.</t>
  </si>
  <si>
    <t>Direct Costs</t>
  </si>
  <si>
    <t>F&amp;A Costs</t>
  </si>
  <si>
    <t>Totals</t>
  </si>
  <si>
    <t xml:space="preserve">  PHS 398 (Rev. 8/12 Approved through 8/31/2015)</t>
  </si>
  <si>
    <t>OMB No. 0925-0001</t>
  </si>
  <si>
    <t>Continuation Format Page</t>
  </si>
  <si>
    <t>OMB No. 0925-0001/0002 (Rev. 8/12 Approved through 8/31/2015)</t>
  </si>
  <si>
    <t>Please refer to the attached document.</t>
  </si>
  <si>
    <t>PHS 398 (Rev. 8/12 Approved through 8/31/2015)</t>
  </si>
  <si>
    <t>Salary Cap</t>
  </si>
  <si>
    <t>PHS 398 (Rev. 08/12)</t>
  </si>
  <si>
    <t>Form Approved Through 8/31/2015</t>
  </si>
  <si>
    <t>None</t>
  </si>
  <si>
    <t>PHS 398 (Rev.  8/12 Approved Through 8/31/2015)</t>
  </si>
  <si>
    <t xml:space="preserve">SPS # </t>
  </si>
  <si>
    <t>Principal Investigator (Last, First, Middle)</t>
  </si>
  <si>
    <t>Update based on calculated values in SPS</t>
  </si>
  <si>
    <t>Year 1</t>
  </si>
  <si>
    <t>Year 2</t>
  </si>
  <si>
    <t>Years 3+</t>
  </si>
  <si>
    <t>Populate Face Page</t>
  </si>
  <si>
    <t>EPM Load - Main Trial</t>
  </si>
  <si>
    <t xml:space="preserve">Project Code:  </t>
  </si>
  <si>
    <t xml:space="preserve">Sponsor Name:  </t>
  </si>
  <si>
    <t xml:space="preserve">Sponsor Type:  </t>
  </si>
  <si>
    <t>EPM #</t>
  </si>
  <si>
    <t>TBD</t>
  </si>
  <si>
    <t>EPM</t>
  </si>
  <si>
    <t>FSG</t>
  </si>
  <si>
    <t>DATES</t>
  </si>
  <si>
    <t>PLANNED HOURS</t>
  </si>
  <si>
    <t>PLANNED REVENUE</t>
  </si>
  <si>
    <t>ADA</t>
  </si>
  <si>
    <t>ADB</t>
  </si>
  <si>
    <t>CGPM</t>
  </si>
  <si>
    <t>CGPS</t>
  </si>
  <si>
    <t>CGSS</t>
  </si>
  <si>
    <t>CGST</t>
  </si>
  <si>
    <t>COE</t>
  </si>
  <si>
    <t>COG</t>
  </si>
  <si>
    <t>COM</t>
  </si>
  <si>
    <t>COP</t>
  </si>
  <si>
    <t>COS</t>
  </si>
  <si>
    <t>COV</t>
  </si>
  <si>
    <t>DIA</t>
  </si>
  <si>
    <t>DICS/DIDS</t>
  </si>
  <si>
    <t>DICS</t>
  </si>
  <si>
    <t>DIDC</t>
  </si>
  <si>
    <t>DIDS</t>
  </si>
  <si>
    <t>DIF</t>
  </si>
  <si>
    <t>DIM</t>
  </si>
  <si>
    <t>DIMS</t>
  </si>
  <si>
    <t>DIO</t>
  </si>
  <si>
    <t>DIQ</t>
  </si>
  <si>
    <t>DIQC</t>
  </si>
  <si>
    <t>DIR</t>
  </si>
  <si>
    <t>DIS</t>
  </si>
  <si>
    <t>DITA</t>
  </si>
  <si>
    <t>DITB</t>
  </si>
  <si>
    <t>DITD</t>
  </si>
  <si>
    <t>EPA</t>
  </si>
  <si>
    <t>EPC</t>
  </si>
  <si>
    <t>EPE</t>
  </si>
  <si>
    <t>EPL</t>
  </si>
  <si>
    <t>IMC</t>
  </si>
  <si>
    <t>IMCS</t>
  </si>
  <si>
    <t>IMP</t>
  </si>
  <si>
    <t>IMS</t>
  </si>
  <si>
    <t>IMSP</t>
  </si>
  <si>
    <t>IMST</t>
  </si>
  <si>
    <t>IMT</t>
  </si>
  <si>
    <t>IMX</t>
  </si>
  <si>
    <t>ITDV</t>
  </si>
  <si>
    <t>ITNW</t>
  </si>
  <si>
    <t>ITQV</t>
  </si>
  <si>
    <t>ITS</t>
  </si>
  <si>
    <t>ITTP</t>
  </si>
  <si>
    <t>OFQ</t>
  </si>
  <si>
    <t>OPAB</t>
  </si>
  <si>
    <t>OPCC</t>
  </si>
  <si>
    <t>OPCL</t>
  </si>
  <si>
    <t>OPL</t>
  </si>
  <si>
    <t>OPLA</t>
  </si>
  <si>
    <t>OPLR</t>
  </si>
  <si>
    <t>OPLS</t>
  </si>
  <si>
    <t>OPM</t>
  </si>
  <si>
    <t>OPME</t>
  </si>
  <si>
    <t>OPMS/OPCC</t>
  </si>
  <si>
    <t>OPMS</t>
  </si>
  <si>
    <t>OPSC</t>
  </si>
  <si>
    <t>OPSL</t>
  </si>
  <si>
    <t>OPSS</t>
  </si>
  <si>
    <t>OPST</t>
  </si>
  <si>
    <t>OUA</t>
  </si>
  <si>
    <t>OUB</t>
  </si>
  <si>
    <t>OUC</t>
  </si>
  <si>
    <t>OUD</t>
  </si>
  <si>
    <t>OUI</t>
  </si>
  <si>
    <t>OUL</t>
  </si>
  <si>
    <t>OUP</t>
  </si>
  <si>
    <t>OUS</t>
  </si>
  <si>
    <t>OUSM</t>
  </si>
  <si>
    <t>OUSP</t>
  </si>
  <si>
    <t>OUX</t>
  </si>
  <si>
    <t>PMLS</t>
  </si>
  <si>
    <t>PMM</t>
  </si>
  <si>
    <t>PMPL</t>
  </si>
  <si>
    <t>RIA</t>
  </si>
  <si>
    <t>RII</t>
  </si>
  <si>
    <t>RIP</t>
  </si>
  <si>
    <t>RSO</t>
  </si>
  <si>
    <t>SCP</t>
  </si>
  <si>
    <t>SLGL</t>
  </si>
  <si>
    <t>SSCO</t>
  </si>
  <si>
    <t>SSPM</t>
  </si>
  <si>
    <t>SSTA</t>
  </si>
  <si>
    <t>ST2</t>
  </si>
  <si>
    <t>ST3</t>
  </si>
  <si>
    <t>ST4</t>
  </si>
  <si>
    <t>STP</t>
  </si>
  <si>
    <t>STPS</t>
  </si>
  <si>
    <t>STS</t>
  </si>
  <si>
    <t>CEEA</t>
  </si>
  <si>
    <t>CEEE</t>
  </si>
  <si>
    <t>CEEI</t>
  </si>
  <si>
    <t>CEEO</t>
  </si>
  <si>
    <t>CEEP</t>
  </si>
  <si>
    <t>CEEL</t>
  </si>
  <si>
    <t>CEEW</t>
  </si>
  <si>
    <t>CGA</t>
  </si>
  <si>
    <t>CGS</t>
  </si>
  <si>
    <t>COA</t>
  </si>
  <si>
    <t>COJ</t>
  </si>
  <si>
    <t>COT</t>
  </si>
  <si>
    <t>COX</t>
  </si>
  <si>
    <t>DITC</t>
  </si>
  <si>
    <t>DGA</t>
  </si>
  <si>
    <t>ERC</t>
  </si>
  <si>
    <t>FAC</t>
  </si>
  <si>
    <t>FAO</t>
  </si>
  <si>
    <t>FAS</t>
  </si>
  <si>
    <t>FAX</t>
  </si>
  <si>
    <t>FEX</t>
  </si>
  <si>
    <t>ITD</t>
  </si>
  <si>
    <t>ITM</t>
  </si>
  <si>
    <t>ITMS</t>
  </si>
  <si>
    <t>ITNC</t>
  </si>
  <si>
    <t>ITNI</t>
  </si>
  <si>
    <t>ITQ</t>
  </si>
  <si>
    <t>LHA</t>
  </si>
  <si>
    <t>OLS</t>
  </si>
  <si>
    <t>PCN Labor</t>
  </si>
  <si>
    <t>PCP</t>
  </si>
  <si>
    <t>PXA</t>
  </si>
  <si>
    <t>RUAD</t>
  </si>
  <si>
    <t>RUCL</t>
  </si>
  <si>
    <t>RUHS</t>
  </si>
  <si>
    <t>RULA</t>
  </si>
  <si>
    <t>RUND</t>
  </si>
  <si>
    <t>RUNP</t>
  </si>
  <si>
    <t>RUPL</t>
  </si>
  <si>
    <t>RUSC</t>
  </si>
  <si>
    <t>RUGL</t>
  </si>
  <si>
    <t>ST1</t>
  </si>
  <si>
    <t>STF</t>
  </si>
  <si>
    <t>DCRI Director</t>
  </si>
  <si>
    <t>Principal Investigator</t>
  </si>
  <si>
    <t>Statistical Investigator</t>
  </si>
  <si>
    <t>Medical Monitor</t>
  </si>
  <si>
    <t>CEC Investigator</t>
  </si>
  <si>
    <t>CEC Co-Investigator</t>
  </si>
  <si>
    <t>CEC Director</t>
  </si>
  <si>
    <t>Biomarkers Investigator</t>
  </si>
  <si>
    <t>Fellow</t>
  </si>
  <si>
    <t>On-Call Fellow or MD</t>
  </si>
  <si>
    <t>Other Faculty Support</t>
  </si>
  <si>
    <t>Faculty Support</t>
  </si>
  <si>
    <t>Faculty, Clinical Other</t>
  </si>
  <si>
    <t>CEC Clinical Data Assistants</t>
  </si>
  <si>
    <t>OPCD</t>
  </si>
  <si>
    <t>Clinical Events Coordinator</t>
  </si>
  <si>
    <t>OPCM</t>
  </si>
  <si>
    <t>CEC Project Leader</t>
  </si>
  <si>
    <t>OPCP</t>
  </si>
  <si>
    <t>CEC Clinical Trials Assistant</t>
  </si>
  <si>
    <t>OPCS</t>
  </si>
  <si>
    <t>CEC Clinical Data Specialists</t>
  </si>
  <si>
    <t>OPDS</t>
  </si>
  <si>
    <t>CEE Administration</t>
  </si>
  <si>
    <t>CEE - Patient Safety</t>
  </si>
  <si>
    <t>CEE Leadership</t>
  </si>
  <si>
    <t>CG Administration</t>
  </si>
  <si>
    <t>CG Project Leader</t>
  </si>
  <si>
    <t>CG PL Assistant</t>
  </si>
  <si>
    <t>CD Admin Support</t>
  </si>
  <si>
    <t>CG Sr. Statistician</t>
  </si>
  <si>
    <t>CG Statistician</t>
  </si>
  <si>
    <t>Comm. Administration</t>
  </si>
  <si>
    <t>START &amp; Ed Svcs.</t>
  </si>
  <si>
    <t>Graphics - Comm.</t>
  </si>
  <si>
    <t>Journal Writing - Comm.</t>
  </si>
  <si>
    <t>Meeting Planning - Comm.</t>
  </si>
  <si>
    <t>Production - Comm.</t>
  </si>
  <si>
    <t>Web Services</t>
  </si>
  <si>
    <t>Comm. Training</t>
  </si>
  <si>
    <t>Clinical Study Report</t>
  </si>
  <si>
    <t>Business Services - Comm.</t>
  </si>
  <si>
    <t>Discovery Genomics Administration</t>
  </si>
  <si>
    <t>Data Management Admin</t>
  </si>
  <si>
    <t>Clinical Data Specialist I</t>
  </si>
  <si>
    <t>Clinical Data Specialists</t>
  </si>
  <si>
    <t>Clinical Data Specialist II/III</t>
  </si>
  <si>
    <t>CDI Follow-up</t>
  </si>
  <si>
    <t>Clinical Data Associate</t>
  </si>
  <si>
    <t>DM Program Manager</t>
  </si>
  <si>
    <t>Coding</t>
  </si>
  <si>
    <t>Quality Control</t>
  </si>
  <si>
    <t>Programming QC</t>
  </si>
  <si>
    <t>CRF Development</t>
  </si>
  <si>
    <t>DM Support</t>
  </si>
  <si>
    <t>Clinical Systems Programmer</t>
  </si>
  <si>
    <t>Clinical Systems Programmer I</t>
  </si>
  <si>
    <t>EDC Support Services</t>
  </si>
  <si>
    <t>Tech. Services Program Manager</t>
  </si>
  <si>
    <t>EPC Admin Support</t>
  </si>
  <si>
    <t>EPC Project Coordinator</t>
  </si>
  <si>
    <t>EPC Editor</t>
  </si>
  <si>
    <t>EPC Project Leader</t>
  </si>
  <si>
    <t>Financial Accounting &amp; Reporting</t>
  </si>
  <si>
    <t>Account Manager</t>
  </si>
  <si>
    <t>Imaging Coordinator</t>
  </si>
  <si>
    <t>Imaging Sonographer</t>
  </si>
  <si>
    <t>Imaging Project Leader</t>
  </si>
  <si>
    <t>IM Admin</t>
  </si>
  <si>
    <t>Imaging Sr. Project Leader</t>
  </si>
  <si>
    <t>Sr. Cardiovascular Tech.</t>
  </si>
  <si>
    <t>Cardiovascular Tech.</t>
  </si>
  <si>
    <t>Imaging Management</t>
  </si>
  <si>
    <t>Database Adminstrator</t>
  </si>
  <si>
    <t>Application Development</t>
  </si>
  <si>
    <t>IT Management</t>
  </si>
  <si>
    <t>IT Management Support</t>
  </si>
  <si>
    <t>IT Customer Service</t>
  </si>
  <si>
    <t>Network Infastructure</t>
  </si>
  <si>
    <t>Website Development</t>
  </si>
  <si>
    <t>Technical Training</t>
  </si>
  <si>
    <t>IT Project Validation</t>
  </si>
  <si>
    <t>Site Management Systems</t>
  </si>
  <si>
    <t>Clinical Trials Administrator</t>
  </si>
  <si>
    <t>Clinical Research Associate - Contract</t>
  </si>
  <si>
    <t>Clinical Research Associate</t>
  </si>
  <si>
    <t>Clinical Trials Manager</t>
  </si>
  <si>
    <t>Project Leader</t>
  </si>
  <si>
    <t>Project Lead Assistant</t>
  </si>
  <si>
    <t>Safety Surveillance Coord.</t>
  </si>
  <si>
    <t>Sr. Project Leader</t>
  </si>
  <si>
    <t>Site Start-up Manager</t>
  </si>
  <si>
    <t>Clinical Research Associate I</t>
  </si>
  <si>
    <t>Clinical Research Associate II/III</t>
  </si>
  <si>
    <t>Clinical Coordinators</t>
  </si>
  <si>
    <t>Lead Monitor</t>
  </si>
  <si>
    <t>Site Start-up Coordinator</t>
  </si>
  <si>
    <t>Clinical Trials Assistant</t>
  </si>
  <si>
    <t>Biomarkers CRA</t>
  </si>
  <si>
    <t>PM - Sr. Project Leader</t>
  </si>
  <si>
    <t>PM - Mgmt and Admin</t>
  </si>
  <si>
    <t>PM - Project Leader</t>
  </si>
  <si>
    <t>SS - Coordinators</t>
  </si>
  <si>
    <t>SS - Program Manager</t>
  </si>
  <si>
    <t>SS - Clinical Trials Assistant</t>
  </si>
  <si>
    <t>Outcomes Administration</t>
  </si>
  <si>
    <t>Bill Collection - Outcomes</t>
  </si>
  <si>
    <t>Outcomes Coordinator</t>
  </si>
  <si>
    <t>Data Analysis - Outcomes</t>
  </si>
  <si>
    <t>Interviewing - Outcomes</t>
  </si>
  <si>
    <t>Project Leader - Outcomes</t>
  </si>
  <si>
    <t>DB Programming - Outcomes</t>
  </si>
  <si>
    <t>Statistical Analysis - Outcomes</t>
  </si>
  <si>
    <t>Site Management - Outcomes</t>
  </si>
  <si>
    <t>Outcomes Staff Specialist</t>
  </si>
  <si>
    <t>Statistical Programmer - Outcomes</t>
  </si>
  <si>
    <t>Pharmacometrics Admin</t>
  </si>
  <si>
    <t>PCRC - Adults</t>
  </si>
  <si>
    <t>PCRC - Pediatrics</t>
  </si>
  <si>
    <t>Quality Assurance</t>
  </si>
  <si>
    <t>Informatics Administration</t>
  </si>
  <si>
    <t>Informaticists</t>
  </si>
  <si>
    <t>Informatics Project Leader</t>
  </si>
  <si>
    <t>Regulatory Services</t>
  </si>
  <si>
    <t>DCRU Administration</t>
  </si>
  <si>
    <t>DCRU Clerical</t>
  </si>
  <si>
    <t>DCRU Health System</t>
  </si>
  <si>
    <t>DCRU Lab</t>
  </si>
  <si>
    <t>DCRU Nutritionist</t>
  </si>
  <si>
    <t>DCRU Nurse Practitioner</t>
  </si>
  <si>
    <t>DCRU Project Leader</t>
  </si>
  <si>
    <t>DCRU Global Efforts</t>
  </si>
  <si>
    <t>DCRU Study Coordinator</t>
  </si>
  <si>
    <t>Site Contracts</t>
  </si>
  <si>
    <t>DCRI Attorney</t>
  </si>
  <si>
    <t>Statistician I</t>
  </si>
  <si>
    <t>Statistician II</t>
  </si>
  <si>
    <t>Statistician III</t>
  </si>
  <si>
    <t>Sr. Statistician</t>
  </si>
  <si>
    <t>Stats Programmer</t>
  </si>
  <si>
    <t>Sr. Stats Programmer</t>
  </si>
  <si>
    <t>Statistics Support</t>
  </si>
  <si>
    <t>Planned Hours YR1</t>
  </si>
  <si>
    <t>Planned Hours YR2</t>
  </si>
  <si>
    <t>Planned Hours YR3</t>
  </si>
  <si>
    <t>Planned Hours YR4</t>
  </si>
  <si>
    <t>Planned Hours YR5</t>
  </si>
  <si>
    <t>Government FTE</t>
  </si>
  <si>
    <t>Annual</t>
  </si>
  <si>
    <t>YR1 Revenue</t>
  </si>
  <si>
    <t>YR2 Revenue</t>
  </si>
  <si>
    <t>YR3 Revenue</t>
  </si>
  <si>
    <t>YR4 Revenue</t>
  </si>
  <si>
    <t>Government</t>
  </si>
  <si>
    <t>Co-Investigator</t>
  </si>
  <si>
    <t>DCRI Employee (Y/N)</t>
  </si>
  <si>
    <t>Y</t>
  </si>
  <si>
    <t>N</t>
  </si>
  <si>
    <t>DCRI Employee</t>
  </si>
  <si>
    <t>YR5 Revenue</t>
  </si>
  <si>
    <t>Allowable Direct Total (per RFA)</t>
  </si>
  <si>
    <t>Indirect Cost Base Calculation:</t>
  </si>
  <si>
    <t>Y1</t>
  </si>
  <si>
    <t>Y2</t>
  </si>
  <si>
    <t>Y3</t>
  </si>
  <si>
    <t>Y4</t>
  </si>
  <si>
    <t>Y5</t>
  </si>
  <si>
    <t>Costs with full F&amp;A:</t>
  </si>
  <si>
    <t>Personnel</t>
  </si>
  <si>
    <t>SUBTOTAL:</t>
  </si>
  <si>
    <t>F&amp;A Assessed:</t>
  </si>
  <si>
    <t>Tuition Remission</t>
  </si>
  <si>
    <t>Consortium/Contractual Costs (included directs of consortium budget total of $25k):</t>
  </si>
  <si>
    <t>Total F&amp;A:</t>
  </si>
  <si>
    <t>Subcontractor 1</t>
  </si>
  <si>
    <t>Subcontractor 2</t>
  </si>
  <si>
    <t>Subcontractor 3</t>
  </si>
  <si>
    <t>Subcontractor 4</t>
  </si>
  <si>
    <t>Subcontractor 5</t>
  </si>
  <si>
    <t>Subcontractor 6</t>
  </si>
  <si>
    <r>
      <t xml:space="preserve">Costs </t>
    </r>
    <r>
      <rPr>
        <b/>
        <sz val="11"/>
        <color rgb="FFFF0000"/>
        <rFont val="Calibri"/>
        <family val="2"/>
        <scheme val="minor"/>
      </rPr>
      <t>excluded</t>
    </r>
    <r>
      <rPr>
        <b/>
        <sz val="11"/>
        <color theme="1"/>
        <rFont val="Calibri"/>
        <family val="2"/>
        <scheme val="minor"/>
      </rPr>
      <t xml:space="preserve"> from F&amp;A:</t>
    </r>
  </si>
  <si>
    <t>Travel Costs 1</t>
  </si>
  <si>
    <t>Cost Element</t>
  </si>
  <si>
    <t>Lodging</t>
  </si>
  <si>
    <t>Meals &amp; Incidentals</t>
  </si>
  <si>
    <t>Parking</t>
  </si>
  <si>
    <t>Ground Transport</t>
  </si>
  <si>
    <t>Number of days</t>
  </si>
  <si>
    <t xml:space="preserve"> No. of persons</t>
  </si>
  <si>
    <t>TOTAL =</t>
  </si>
  <si>
    <t>Total cost</t>
  </si>
  <si>
    <t>Year 3</t>
  </si>
  <si>
    <t>Year 4</t>
  </si>
  <si>
    <t>Year 5</t>
  </si>
  <si>
    <t>Location</t>
  </si>
  <si>
    <t>Travel Costs 2</t>
  </si>
  <si>
    <t>Travel Costs 3</t>
  </si>
  <si>
    <t xml:space="preserve">Travel/Flights </t>
  </si>
  <si>
    <t xml:space="preserve">  Total Per Day</t>
  </si>
  <si>
    <t>PACT #:</t>
  </si>
  <si>
    <t>Sponsor Name:</t>
  </si>
  <si>
    <t>Michael Dickman</t>
  </si>
  <si>
    <t>Assoc Dir, Research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</si>
</sst>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m/dd/yy"/>
    <numFmt numFmtId="165" formatCode="mm/dd/yy\ h:mm"/>
    <numFmt numFmtId="166" formatCode="General_)"/>
    <numFmt numFmtId="167" formatCode="#,##0.;\(#,##0\)"/>
    <numFmt numFmtId="168" formatCode="00"/>
    <numFmt numFmtId="169" formatCode="mm/dd/yy\ h:mm:ss"/>
    <numFmt numFmtId="170" formatCode="&quot;$&quot;#,##0.00"/>
    <numFmt numFmtId="171" formatCode="m/d/yy;@"/>
    <numFmt numFmtId="172" formatCode="0.0%"/>
    <numFmt numFmtId="173" formatCode="_(* #,##0_);_(* \(#,##0\);_(* &quot;-&quot;??_);_(@_)"/>
    <numFmt numFmtId="174" formatCode="mm/dd/yy;@"/>
    <numFmt numFmtId="175" formatCode="0.0"/>
    <numFmt numFmtId="176" formatCode="_(&quot;$&quot;* #,##0_);_(&quot;$&quot;* \(#,##0\);_(&quot;$&quot;* &quot;-&quot;??_);_(@_)"/>
  </numFmts>
  <fonts count="100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Geneva"/>
    </font>
    <font>
      <sz val="9"/>
      <name val="Geneva"/>
    </font>
    <font>
      <sz val="10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sz val="8"/>
      <name val="Tms Rmn"/>
    </font>
    <font>
      <b/>
      <sz val="8"/>
      <name val="Helvetica"/>
      <family val="2"/>
    </font>
    <font>
      <sz val="7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sz val="12"/>
      <name val="Times New Roman"/>
      <family val="1"/>
    </font>
    <font>
      <sz val="10"/>
      <color indexed="10"/>
      <name val="MS Sans Serif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12"/>
      <name val="Helvetica"/>
      <family val="2"/>
    </font>
    <font>
      <b/>
      <sz val="8"/>
      <color indexed="14"/>
      <name val="Helvetica"/>
      <family val="2"/>
    </font>
    <font>
      <b/>
      <sz val="8"/>
      <color indexed="12"/>
      <name val="Helvetica"/>
      <family val="2"/>
    </font>
    <font>
      <b/>
      <sz val="8"/>
      <color indexed="18"/>
      <name val="Helvetica"/>
      <family val="2"/>
    </font>
    <font>
      <b/>
      <sz val="14"/>
      <name val="Helvetica"/>
      <family val="2"/>
    </font>
    <font>
      <b/>
      <sz val="8"/>
      <color indexed="8"/>
      <name val="Helvetica"/>
      <family val="2"/>
    </font>
    <font>
      <b/>
      <i/>
      <u/>
      <sz val="8"/>
      <name val="Helvetica"/>
      <family val="2"/>
    </font>
    <font>
      <sz val="8"/>
      <color indexed="32"/>
      <name val="Helvetica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.5"/>
      <name val="Arial"/>
      <family val="2"/>
    </font>
    <font>
      <i/>
      <sz val="11"/>
      <name val="Arial"/>
      <family val="2"/>
    </font>
    <font>
      <sz val="12.5"/>
      <name val="Arial"/>
      <family val="2"/>
    </font>
    <font>
      <sz val="14"/>
      <name val="Arial"/>
      <family val="2"/>
    </font>
    <font>
      <sz val="9.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0"/>
      <name val="MS Sans Serif"/>
      <family val="2"/>
    </font>
    <font>
      <sz val="9"/>
      <name val="Arial"/>
      <family val="2"/>
    </font>
    <font>
      <u/>
      <sz val="11"/>
      <name val="Arial"/>
      <family val="2"/>
    </font>
    <font>
      <b/>
      <i/>
      <sz val="11.5"/>
      <name val="Arial"/>
      <family val="2"/>
    </font>
    <font>
      <b/>
      <i/>
      <sz val="12"/>
      <name val="Arial"/>
      <family val="2"/>
    </font>
    <font>
      <i/>
      <u/>
      <sz val="6"/>
      <name val="Helvetic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10"/>
      <name val="Courier"/>
      <family val="3"/>
    </font>
    <font>
      <b/>
      <sz val="13"/>
      <name val="Arial"/>
      <family val="2"/>
    </font>
    <font>
      <i/>
      <u/>
      <sz val="6"/>
      <name val="Arial"/>
      <family val="2"/>
    </font>
    <font>
      <b/>
      <sz val="10"/>
      <name val="Geneva"/>
    </font>
    <font>
      <sz val="16"/>
      <name val="Arial"/>
      <family val="2"/>
    </font>
    <font>
      <sz val="11"/>
      <name val="Helvetica"/>
      <family val="2"/>
    </font>
    <font>
      <sz val="13"/>
      <color indexed="9"/>
      <name val="Arial"/>
      <family val="2"/>
    </font>
    <font>
      <sz val="12"/>
      <name val="Arial"/>
      <family val="2"/>
    </font>
    <font>
      <sz val="8"/>
      <name val="Courier"/>
      <family val="3"/>
    </font>
    <font>
      <b/>
      <sz val="10"/>
      <color indexed="8"/>
      <name val="Arial"/>
      <family val="2"/>
    </font>
    <font>
      <sz val="8"/>
      <name val="Courier"/>
      <family val="3"/>
    </font>
    <font>
      <u/>
      <sz val="10"/>
      <name val="Arial"/>
      <family val="2"/>
    </font>
    <font>
      <u/>
      <sz val="11.5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rgb="FF3615FB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0"/>
      <color rgb="FF01559B"/>
      <name val="Times New Roman"/>
      <family val="1"/>
    </font>
    <font>
      <sz val="7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rgb="FF000000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">
    <xf numFmtId="166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8" fillId="0" borderId="0"/>
    <xf numFmtId="0" fontId="2" fillId="0" borderId="0"/>
    <xf numFmtId="0" fontId="5" fillId="0" borderId="0"/>
    <xf numFmtId="0" fontId="6" fillId="0" borderId="0" applyProtection="0"/>
    <xf numFmtId="9" fontId="2" fillId="0" borderId="0" applyFont="0" applyFill="0" applyBorder="0" applyAlignment="0" applyProtection="0"/>
    <xf numFmtId="0" fontId="82" fillId="0" borderId="0"/>
    <xf numFmtId="0" fontId="79" fillId="0" borderId="7" applyNumberFormat="0">
      <alignment horizontal="center"/>
    </xf>
    <xf numFmtId="0" fontId="83" fillId="0" borderId="7" applyNumberFormat="0">
      <alignment horizontal="center"/>
    </xf>
    <xf numFmtId="171" fontId="83" fillId="0" borderId="7" applyFont="0" applyFill="0" applyBorder="0" applyAlignment="0" applyProtection="0">
      <alignment horizontal="center"/>
    </xf>
    <xf numFmtId="0" fontId="84" fillId="4" borderId="0" applyNumberFormat="0" applyFont="0" applyBorder="0" applyAlignment="0" applyProtection="0"/>
    <xf numFmtId="0" fontId="85" fillId="6" borderId="16" applyNumberFormat="0">
      <alignment horizontal="center"/>
    </xf>
    <xf numFmtId="1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9" fillId="0" borderId="0">
      <alignment horizontal="right"/>
    </xf>
    <xf numFmtId="2" fontId="85" fillId="0" borderId="16" applyFont="0">
      <alignment horizontal="center"/>
    </xf>
    <xf numFmtId="0" fontId="86" fillId="6" borderId="2" applyNumberFormat="0" applyAlignment="0">
      <alignment horizontal="center"/>
    </xf>
    <xf numFmtId="0" fontId="87" fillId="0" borderId="0" applyNumberFormat="0" applyAlignment="0"/>
    <xf numFmtId="9" fontId="84" fillId="7" borderId="16" applyNumberFormat="0" applyFont="0" applyBorder="0" applyAlignment="0" applyProtection="0">
      <alignment horizontal="center"/>
    </xf>
  </cellStyleXfs>
  <cellXfs count="894">
    <xf numFmtId="166" fontId="0" fillId="0" borderId="0" xfId="0"/>
    <xf numFmtId="167" fontId="10" fillId="0" borderId="0" xfId="5" applyNumberFormat="1" applyFont="1" applyBorder="1"/>
    <xf numFmtId="0" fontId="7" fillId="0" borderId="0" xfId="5" applyFont="1" applyAlignment="1">
      <alignment horizontal="right"/>
    </xf>
    <xf numFmtId="0" fontId="3" fillId="0" borderId="0" xfId="3" applyFont="1" applyBorder="1"/>
    <xf numFmtId="0" fontId="13" fillId="0" borderId="0" xfId="6" applyFont="1" applyAlignment="1"/>
    <xf numFmtId="0" fontId="13" fillId="0" borderId="0" xfId="5" applyFont="1"/>
    <xf numFmtId="0" fontId="10" fillId="0" borderId="0" xfId="5" applyFont="1" applyBorder="1"/>
    <xf numFmtId="0" fontId="15" fillId="0" borderId="0" xfId="6" applyFont="1" applyAlignment="1"/>
    <xf numFmtId="0" fontId="13" fillId="0" borderId="0" xfId="6" applyFont="1"/>
    <xf numFmtId="166" fontId="13" fillId="0" borderId="0" xfId="0" applyFont="1"/>
    <xf numFmtId="0" fontId="4" fillId="0" borderId="0" xfId="3" applyFont="1" applyBorder="1" applyAlignment="1">
      <alignment vertical="top"/>
    </xf>
    <xf numFmtId="0" fontId="4" fillId="0" borderId="0" xfId="3" applyFont="1" applyBorder="1" applyAlignment="1"/>
    <xf numFmtId="0" fontId="13" fillId="0" borderId="0" xfId="3" applyFont="1" applyBorder="1"/>
    <xf numFmtId="166" fontId="13" fillId="0" borderId="0" xfId="0" applyFont="1" applyBorder="1"/>
    <xf numFmtId="0" fontId="4" fillId="0" borderId="0" xfId="3" applyFont="1" applyBorder="1" applyAlignment="1">
      <alignment vertical="center"/>
    </xf>
    <xf numFmtId="166" fontId="13" fillId="0" borderId="0" xfId="0" applyFont="1" applyBorder="1" applyAlignment="1" applyProtection="1">
      <alignment horizontal="left"/>
    </xf>
    <xf numFmtId="166" fontId="13" fillId="0" borderId="0" xfId="0" applyFont="1" applyAlignment="1" applyProtection="1">
      <alignment horizontal="left"/>
    </xf>
    <xf numFmtId="166" fontId="14" fillId="0" borderId="0" xfId="0" applyFont="1" applyBorder="1" applyAlignment="1" applyProtection="1">
      <alignment horizontal="centerContinuous" vertical="center"/>
    </xf>
    <xf numFmtId="166" fontId="14" fillId="0" borderId="0" xfId="0" applyFont="1" applyBorder="1" applyAlignment="1">
      <alignment horizontal="centerContinuous" vertical="center"/>
    </xf>
    <xf numFmtId="166" fontId="19" fillId="0" borderId="0" xfId="0" applyFont="1" applyBorder="1"/>
    <xf numFmtId="166" fontId="14" fillId="0" borderId="0" xfId="0" applyFont="1"/>
    <xf numFmtId="166" fontId="13" fillId="0" borderId="0" xfId="0" applyFont="1" applyAlignment="1">
      <alignment vertical="top"/>
    </xf>
    <xf numFmtId="166" fontId="13" fillId="0" borderId="0" xfId="0" applyFont="1" applyAlignment="1" applyProtection="1">
      <alignment horizontal="left" vertical="top"/>
    </xf>
    <xf numFmtId="166" fontId="13" fillId="0" borderId="0" xfId="0" applyFont="1" applyBorder="1" applyAlignment="1">
      <alignment vertical="top"/>
    </xf>
    <xf numFmtId="166" fontId="14" fillId="0" borderId="0" xfId="0" applyFont="1" applyAlignment="1">
      <alignment horizontal="right"/>
    </xf>
    <xf numFmtId="166" fontId="20" fillId="0" borderId="0" xfId="0" applyFont="1" applyAlignment="1">
      <alignment horizontal="right"/>
    </xf>
    <xf numFmtId="166" fontId="23" fillId="0" borderId="0" xfId="0" applyFont="1" applyAlignment="1">
      <alignment horizontal="right"/>
    </xf>
    <xf numFmtId="166" fontId="22" fillId="0" borderId="0" xfId="0" applyFont="1" applyAlignment="1">
      <alignment horizontal="right"/>
    </xf>
    <xf numFmtId="166" fontId="24" fillId="0" borderId="0" xfId="0" applyFont="1" applyAlignment="1">
      <alignment horizontal="right"/>
    </xf>
    <xf numFmtId="166" fontId="13" fillId="0" borderId="0" xfId="0" applyFont="1" applyBorder="1" applyAlignment="1" applyProtection="1">
      <alignment horizontal="centerContinuous" vertical="top"/>
    </xf>
    <xf numFmtId="166" fontId="13" fillId="0" borderId="0" xfId="0" applyFont="1" applyBorder="1" applyAlignment="1">
      <alignment horizontal="centerContinuous" vertical="top"/>
    </xf>
    <xf numFmtId="166" fontId="13" fillId="0" borderId="0" xfId="0" applyFont="1" applyBorder="1" applyAlignment="1" applyProtection="1">
      <alignment horizontal="left" vertical="top"/>
    </xf>
    <xf numFmtId="166" fontId="12" fillId="0" borderId="0" xfId="0" applyFont="1" applyBorder="1" applyAlignment="1">
      <alignment vertical="top"/>
    </xf>
    <xf numFmtId="166" fontId="13" fillId="0" borderId="0" xfId="0" quotePrefix="1" applyFont="1" applyBorder="1" applyAlignment="1" applyProtection="1">
      <alignment horizontal="left" vertical="top"/>
    </xf>
    <xf numFmtId="166" fontId="12" fillId="0" borderId="0" xfId="0" applyFont="1" applyBorder="1" applyAlignment="1" applyProtection="1">
      <alignment horizontal="left" vertical="top"/>
    </xf>
    <xf numFmtId="166" fontId="13" fillId="0" borderId="0" xfId="0" applyFont="1" applyBorder="1" applyAlignment="1" applyProtection="1">
      <alignment horizontal="right"/>
    </xf>
    <xf numFmtId="166" fontId="13" fillId="0" borderId="0" xfId="0" applyFont="1" applyBorder="1" applyAlignment="1" applyProtection="1"/>
    <xf numFmtId="166" fontId="17" fillId="0" borderId="0" xfId="0" applyFont="1" applyAlignment="1">
      <alignment vertical="center"/>
    </xf>
    <xf numFmtId="166" fontId="8" fillId="0" borderId="0" xfId="0" applyFont="1" applyBorder="1" applyAlignment="1">
      <alignment horizontal="centerContinuous"/>
    </xf>
    <xf numFmtId="0" fontId="13" fillId="0" borderId="0" xfId="6" applyFont="1" applyAlignment="1">
      <alignment vertical="top"/>
    </xf>
    <xf numFmtId="166" fontId="13" fillId="0" borderId="0" xfId="0" applyFont="1" applyAlignment="1">
      <alignment horizontal="centerContinuous" vertical="top"/>
    </xf>
    <xf numFmtId="165" fontId="13" fillId="0" borderId="0" xfId="0" applyNumberFormat="1" applyFont="1" applyBorder="1"/>
    <xf numFmtId="166" fontId="11" fillId="0" borderId="0" xfId="0" applyFont="1"/>
    <xf numFmtId="166" fontId="26" fillId="0" borderId="0" xfId="0" applyFont="1" applyAlignment="1">
      <alignment horizontal="center"/>
    </xf>
    <xf numFmtId="166" fontId="19" fillId="0" borderId="0" xfId="0" applyFont="1" applyBorder="1" applyAlignment="1" applyProtection="1">
      <alignment horizontal="left"/>
    </xf>
    <xf numFmtId="166" fontId="19" fillId="0" borderId="0" xfId="0" applyFont="1" applyBorder="1" applyAlignment="1" applyProtection="1">
      <alignment horizontal="fill"/>
    </xf>
    <xf numFmtId="166" fontId="19" fillId="0" borderId="0" xfId="0" applyFont="1" applyBorder="1" applyProtection="1"/>
    <xf numFmtId="166" fontId="19" fillId="0" borderId="0" xfId="0" applyFont="1" applyBorder="1" applyAlignment="1" applyProtection="1">
      <alignment horizontal="right"/>
    </xf>
    <xf numFmtId="166" fontId="13" fillId="0" borderId="0" xfId="0" applyFont="1" applyBorder="1" applyAlignment="1" applyProtection="1">
      <alignment vertical="center"/>
    </xf>
    <xf numFmtId="166" fontId="13" fillId="0" borderId="0" xfId="0" applyFont="1" applyAlignment="1" applyProtection="1">
      <alignment horizontal="right"/>
    </xf>
    <xf numFmtId="166" fontId="13" fillId="0" borderId="0" xfId="0" applyFont="1" applyAlignment="1" applyProtection="1">
      <alignment horizontal="right" vertical="top"/>
    </xf>
    <xf numFmtId="166" fontId="13" fillId="0" borderId="0" xfId="0" applyFont="1" applyBorder="1" applyProtection="1"/>
    <xf numFmtId="37" fontId="28" fillId="0" borderId="0" xfId="0" applyNumberFormat="1" applyFont="1" applyProtection="1"/>
    <xf numFmtId="37" fontId="28" fillId="0" borderId="0" xfId="0" applyNumberFormat="1" applyFont="1" applyAlignment="1" applyProtection="1">
      <alignment vertical="top"/>
    </xf>
    <xf numFmtId="166" fontId="21" fillId="0" borderId="0" xfId="0" applyFont="1" applyBorder="1" applyProtection="1"/>
    <xf numFmtId="166" fontId="13" fillId="0" borderId="0" xfId="0" applyFont="1" applyProtection="1"/>
    <xf numFmtId="166" fontId="29" fillId="0" borderId="0" xfId="0" applyFont="1" applyBorder="1"/>
    <xf numFmtId="166" fontId="30" fillId="0" borderId="0" xfId="0" applyFont="1" applyBorder="1" applyAlignment="1" applyProtection="1">
      <alignment horizontal="left"/>
    </xf>
    <xf numFmtId="166" fontId="13" fillId="0" borderId="1" xfId="0" applyFont="1" applyBorder="1" applyAlignment="1" applyProtection="1">
      <alignment horizontal="centerContinuous"/>
    </xf>
    <xf numFmtId="166" fontId="13" fillId="0" borderId="1" xfId="0" applyFont="1" applyBorder="1" applyAlignment="1">
      <alignment horizontal="centerContinuous"/>
    </xf>
    <xf numFmtId="166" fontId="13" fillId="0" borderId="2" xfId="0" applyFont="1" applyBorder="1" applyAlignment="1" applyProtection="1">
      <alignment vertical="top"/>
    </xf>
    <xf numFmtId="166" fontId="13" fillId="0" borderId="2" xfId="0" applyFont="1" applyBorder="1" applyAlignment="1">
      <alignment vertical="top"/>
    </xf>
    <xf numFmtId="166" fontId="13" fillId="0" borderId="3" xfId="0" applyFont="1" applyBorder="1" applyAlignment="1">
      <alignment vertical="top"/>
    </xf>
    <xf numFmtId="166" fontId="13" fillId="0" borderId="1" xfId="0" applyFont="1" applyBorder="1" applyAlignment="1" applyProtection="1">
      <alignment vertical="top"/>
    </xf>
    <xf numFmtId="166" fontId="13" fillId="0" borderId="1" xfId="0" applyFont="1" applyBorder="1" applyAlignment="1">
      <alignment vertical="top"/>
    </xf>
    <xf numFmtId="166" fontId="13" fillId="0" borderId="4" xfId="0" applyFont="1" applyBorder="1" applyAlignment="1">
      <alignment vertical="top"/>
    </xf>
    <xf numFmtId="166" fontId="13" fillId="0" borderId="1" xfId="0" applyFont="1" applyBorder="1" applyProtection="1"/>
    <xf numFmtId="166" fontId="29" fillId="0" borderId="1" xfId="0" applyFont="1" applyBorder="1" applyAlignment="1">
      <alignment vertical="top"/>
    </xf>
    <xf numFmtId="166" fontId="31" fillId="0" borderId="5" xfId="0" applyFont="1" applyBorder="1" applyAlignment="1" applyProtection="1">
      <alignment vertical="top"/>
    </xf>
    <xf numFmtId="166" fontId="13" fillId="0" borderId="6" xfId="0" applyFont="1" applyBorder="1" applyAlignment="1">
      <alignment vertical="top"/>
    </xf>
    <xf numFmtId="166" fontId="11" fillId="0" borderId="0" xfId="0" applyFont="1" applyBorder="1" applyAlignment="1" applyProtection="1">
      <alignment horizontal="centerContinuous" vertical="center"/>
    </xf>
    <xf numFmtId="166" fontId="11" fillId="0" borderId="0" xfId="0" applyFont="1" applyBorder="1" applyAlignment="1" applyProtection="1">
      <alignment horizontal="left" vertical="center"/>
    </xf>
    <xf numFmtId="166" fontId="13" fillId="0" borderId="1" xfId="0" applyFont="1" applyBorder="1" applyAlignment="1" applyProtection="1">
      <alignment horizontal="left" vertical="top"/>
    </xf>
    <xf numFmtId="166" fontId="17" fillId="0" borderId="7" xfId="0" applyFont="1" applyBorder="1" applyAlignment="1" applyProtection="1">
      <alignment vertical="center"/>
    </xf>
    <xf numFmtId="166" fontId="17" fillId="0" borderId="8" xfId="0" applyFont="1" applyBorder="1" applyAlignment="1" applyProtection="1">
      <alignment vertical="center"/>
    </xf>
    <xf numFmtId="166" fontId="29" fillId="0" borderId="7" xfId="0" applyFont="1" applyBorder="1" applyAlignment="1">
      <alignment vertical="top"/>
    </xf>
    <xf numFmtId="166" fontId="25" fillId="0" borderId="5" xfId="0" applyFont="1" applyBorder="1" applyAlignment="1" applyProtection="1">
      <alignment horizontal="centerContinuous" vertical="center"/>
    </xf>
    <xf numFmtId="166" fontId="13" fillId="0" borderId="5" xfId="0" applyFont="1" applyBorder="1"/>
    <xf numFmtId="166" fontId="13" fillId="0" borderId="6" xfId="0" applyFont="1" applyBorder="1"/>
    <xf numFmtId="166" fontId="30" fillId="0" borderId="6" xfId="0" applyFont="1" applyBorder="1"/>
    <xf numFmtId="166" fontId="13" fillId="0" borderId="9" xfId="0" applyFont="1" applyBorder="1"/>
    <xf numFmtId="166" fontId="13" fillId="0" borderId="7" xfId="0" applyFont="1" applyBorder="1"/>
    <xf numFmtId="166" fontId="11" fillId="0" borderId="3" xfId="0" applyFont="1" applyBorder="1" applyAlignment="1" applyProtection="1">
      <alignment horizontal="centerContinuous" vertical="center"/>
    </xf>
    <xf numFmtId="166" fontId="33" fillId="0" borderId="10" xfId="0" applyFont="1" applyBorder="1" applyAlignment="1" applyProtection="1">
      <alignment horizontal="centerContinuous" vertical="top"/>
    </xf>
    <xf numFmtId="166" fontId="33" fillId="0" borderId="5" xfId="0" applyFont="1" applyBorder="1" applyAlignment="1" applyProtection="1">
      <alignment horizontal="centerContinuous" vertical="top"/>
    </xf>
    <xf numFmtId="166" fontId="33" fillId="0" borderId="10" xfId="0" applyFont="1" applyBorder="1" applyAlignment="1" applyProtection="1">
      <alignment vertical="top"/>
    </xf>
    <xf numFmtId="166" fontId="34" fillId="0" borderId="11" xfId="0" applyFont="1" applyBorder="1" applyAlignment="1" applyProtection="1">
      <alignment horizontal="left" vertical="center"/>
    </xf>
    <xf numFmtId="166" fontId="33" fillId="0" borderId="10" xfId="0" applyFont="1" applyBorder="1" applyAlignment="1" applyProtection="1">
      <alignment horizontal="left" vertical="top"/>
    </xf>
    <xf numFmtId="166" fontId="33" fillId="0" borderId="0" xfId="0" applyFont="1" applyBorder="1" applyAlignment="1">
      <alignment vertical="top"/>
    </xf>
    <xf numFmtId="166" fontId="33" fillId="0" borderId="0" xfId="0" applyFont="1" applyBorder="1" applyAlignment="1" applyProtection="1">
      <alignment vertical="center"/>
    </xf>
    <xf numFmtId="166" fontId="16" fillId="0" borderId="5" xfId="0" applyFont="1" applyBorder="1" applyAlignment="1" applyProtection="1">
      <alignment horizontal="left"/>
    </xf>
    <xf numFmtId="166" fontId="33" fillId="0" borderId="7" xfId="0" applyFont="1" applyBorder="1" applyAlignment="1">
      <alignment horizontal="left"/>
    </xf>
    <xf numFmtId="166" fontId="13" fillId="0" borderId="0" xfId="0" quotePrefix="1" applyFont="1" applyBorder="1" applyAlignment="1">
      <alignment vertical="top"/>
    </xf>
    <xf numFmtId="166" fontId="12" fillId="0" borderId="1" xfId="0" applyFont="1" applyBorder="1" applyAlignment="1">
      <alignment vertical="top"/>
    </xf>
    <xf numFmtId="166" fontId="12" fillId="0" borderId="4" xfId="0" applyFont="1" applyBorder="1" applyAlignment="1">
      <alignment vertical="top"/>
    </xf>
    <xf numFmtId="166" fontId="33" fillId="0" borderId="5" xfId="0" quotePrefix="1" applyFont="1" applyBorder="1" applyAlignment="1">
      <alignment vertical="top"/>
    </xf>
    <xf numFmtId="166" fontId="33" fillId="0" borderId="0" xfId="0" applyFont="1" applyBorder="1"/>
    <xf numFmtId="166" fontId="29" fillId="0" borderId="0" xfId="0" applyFont="1" applyBorder="1" applyAlignment="1">
      <alignment horizontal="left"/>
    </xf>
    <xf numFmtId="166" fontId="29" fillId="0" borderId="0" xfId="0" applyNumberFormat="1" applyFont="1" applyBorder="1" applyAlignment="1">
      <alignment horizontal="left"/>
    </xf>
    <xf numFmtId="166" fontId="33" fillId="0" borderId="5" xfId="0" applyFont="1" applyBorder="1" applyAlignment="1" applyProtection="1">
      <alignment horizontal="left" vertical="top"/>
    </xf>
    <xf numFmtId="166" fontId="33" fillId="0" borderId="5" xfId="0" applyFont="1" applyBorder="1" applyAlignment="1">
      <alignment vertical="top"/>
    </xf>
    <xf numFmtId="166" fontId="34" fillId="0" borderId="0" xfId="0" applyFont="1" applyBorder="1" applyAlignment="1" applyProtection="1">
      <alignment horizontal="left" vertical="center"/>
    </xf>
    <xf numFmtId="166" fontId="13" fillId="0" borderId="7" xfId="0" applyFont="1" applyBorder="1" applyAlignment="1">
      <alignment vertical="center"/>
    </xf>
    <xf numFmtId="166" fontId="33" fillId="0" borderId="9" xfId="0" applyFont="1" applyBorder="1" applyAlignment="1" applyProtection="1">
      <alignment horizontal="left" vertical="center"/>
    </xf>
    <xf numFmtId="166" fontId="33" fillId="0" borderId="5" xfId="0" applyFont="1" applyBorder="1" applyAlignment="1" applyProtection="1">
      <alignment horizontal="left" vertical="center"/>
    </xf>
    <xf numFmtId="166" fontId="33" fillId="0" borderId="0" xfId="0" applyFont="1" applyBorder="1" applyAlignment="1" applyProtection="1">
      <alignment horizontal="left" vertical="center"/>
      <protection locked="0"/>
    </xf>
    <xf numFmtId="166" fontId="33" fillId="0" borderId="0" xfId="0" applyFont="1" applyBorder="1" applyAlignment="1" applyProtection="1">
      <alignment horizontal="left"/>
    </xf>
    <xf numFmtId="166" fontId="33" fillId="0" borderId="0" xfId="0" applyFont="1" applyBorder="1" applyAlignment="1">
      <alignment horizontal="left"/>
    </xf>
    <xf numFmtId="166" fontId="29" fillId="0" borderId="1" xfId="0" applyFont="1" applyBorder="1" applyAlignment="1">
      <alignment horizontal="centerContinuous"/>
    </xf>
    <xf numFmtId="166" fontId="33" fillId="0" borderId="7" xfId="0" applyFont="1" applyBorder="1" applyAlignment="1">
      <alignment vertical="center"/>
    </xf>
    <xf numFmtId="166" fontId="29" fillId="0" borderId="5" xfId="0" applyFont="1" applyFill="1" applyBorder="1"/>
    <xf numFmtId="166" fontId="29" fillId="0" borderId="5" xfId="0" applyFont="1" applyBorder="1" applyAlignment="1">
      <alignment horizontal="left" vertical="center"/>
    </xf>
    <xf numFmtId="166" fontId="13" fillId="0" borderId="12" xfId="0" applyFont="1" applyBorder="1" applyAlignment="1">
      <alignment vertical="top"/>
    </xf>
    <xf numFmtId="166" fontId="33" fillId="0" borderId="6" xfId="0" applyFont="1" applyBorder="1" applyAlignment="1">
      <alignment vertical="top"/>
    </xf>
    <xf numFmtId="166" fontId="32" fillId="0" borderId="5" xfId="0" applyFont="1" applyBorder="1" applyAlignment="1">
      <alignment horizontal="left" vertical="center"/>
    </xf>
    <xf numFmtId="166" fontId="35" fillId="0" borderId="0" xfId="0" applyFont="1" applyBorder="1" applyAlignment="1" applyProtection="1">
      <alignment horizontal="left" vertical="center"/>
      <protection locked="0"/>
    </xf>
    <xf numFmtId="166" fontId="29" fillId="0" borderId="10" xfId="0" applyFont="1" applyBorder="1" applyAlignment="1">
      <alignment vertical="top"/>
    </xf>
    <xf numFmtId="166" fontId="33" fillId="0" borderId="4" xfId="0" applyFont="1" applyBorder="1" applyAlignment="1">
      <alignment vertical="top"/>
    </xf>
    <xf numFmtId="166" fontId="33" fillId="0" borderId="6" xfId="0" quotePrefix="1" applyFont="1" applyBorder="1" applyAlignment="1">
      <alignment vertical="top"/>
    </xf>
    <xf numFmtId="166" fontId="29" fillId="0" borderId="6" xfId="0" applyFont="1" applyBorder="1" applyAlignment="1">
      <alignment vertical="top"/>
    </xf>
    <xf numFmtId="166" fontId="29" fillId="0" borderId="5" xfId="0" applyFont="1" applyBorder="1" applyAlignment="1" applyProtection="1">
      <alignment horizontal="left" vertical="top"/>
    </xf>
    <xf numFmtId="166" fontId="35" fillId="0" borderId="0" xfId="0" applyFont="1" applyBorder="1" applyAlignment="1" applyProtection="1">
      <alignment vertical="center"/>
      <protection locked="0"/>
    </xf>
    <xf numFmtId="3" fontId="29" fillId="0" borderId="0" xfId="6" applyNumberFormat="1" applyFont="1" applyAlignment="1">
      <alignment vertical="center"/>
    </xf>
    <xf numFmtId="3" fontId="39" fillId="0" borderId="0" xfId="6" applyNumberFormat="1" applyFont="1" applyFill="1" applyBorder="1" applyAlignment="1" applyProtection="1">
      <alignment vertical="center"/>
    </xf>
    <xf numFmtId="3" fontId="33" fillId="0" borderId="0" xfId="6" applyNumberFormat="1" applyFont="1" applyAlignment="1">
      <alignment vertical="center"/>
    </xf>
    <xf numFmtId="0" fontId="37" fillId="0" borderId="0" xfId="6" applyFont="1" applyBorder="1" applyAlignment="1">
      <alignment horizontal="centerContinuous" vertical="top"/>
    </xf>
    <xf numFmtId="0" fontId="29" fillId="0" borderId="0" xfId="6" applyFont="1" applyBorder="1"/>
    <xf numFmtId="0" fontId="38" fillId="0" borderId="0" xfId="6" applyFont="1" applyBorder="1" applyAlignment="1">
      <alignment horizontal="left" vertical="center"/>
    </xf>
    <xf numFmtId="3" fontId="29" fillId="0" borderId="0" xfId="6" applyNumberFormat="1" applyFont="1" applyBorder="1"/>
    <xf numFmtId="3" fontId="40" fillId="0" borderId="1" xfId="6" applyNumberFormat="1" applyFont="1" applyBorder="1" applyAlignment="1" applyProtection="1">
      <alignment vertical="center"/>
      <protection locked="0"/>
    </xf>
    <xf numFmtId="3" fontId="40" fillId="0" borderId="1" xfId="6" applyNumberFormat="1" applyFont="1" applyBorder="1" applyAlignment="1" applyProtection="1">
      <alignment horizontal="right" vertical="center"/>
      <protection locked="0"/>
    </xf>
    <xf numFmtId="3" fontId="40" fillId="0" borderId="4" xfId="6" applyNumberFormat="1" applyFont="1" applyBorder="1" applyAlignment="1" applyProtection="1">
      <alignment vertical="center"/>
      <protection locked="0"/>
    </xf>
    <xf numFmtId="3" fontId="39" fillId="0" borderId="10" xfId="6" applyNumberFormat="1" applyFont="1" applyFill="1" applyBorder="1" applyAlignment="1" applyProtection="1">
      <alignment vertical="center"/>
    </xf>
    <xf numFmtId="3" fontId="39" fillId="0" borderId="5" xfId="6" applyNumberFormat="1" applyFont="1" applyFill="1" applyBorder="1" applyAlignment="1" applyProtection="1">
      <alignment vertical="center"/>
    </xf>
    <xf numFmtId="3" fontId="40" fillId="0" borderId="2" xfId="6" applyNumberFormat="1" applyFont="1" applyBorder="1" applyAlignment="1" applyProtection="1">
      <alignment vertical="center"/>
      <protection locked="0"/>
    </xf>
    <xf numFmtId="3" fontId="33" fillId="0" borderId="1" xfId="6" applyNumberFormat="1" applyFont="1" applyBorder="1" applyAlignment="1">
      <alignment vertical="center"/>
    </xf>
    <xf numFmtId="3" fontId="40" fillId="0" borderId="7" xfId="6" applyNumberFormat="1" applyFont="1" applyBorder="1" applyAlignment="1" applyProtection="1">
      <alignment horizontal="right" vertical="center"/>
      <protection locked="0"/>
    </xf>
    <xf numFmtId="3" fontId="40" fillId="0" borderId="7" xfId="6" applyNumberFormat="1" applyFont="1" applyBorder="1" applyAlignment="1" applyProtection="1">
      <alignment vertical="center"/>
      <protection locked="0"/>
    </xf>
    <xf numFmtId="3" fontId="33" fillId="0" borderId="2" xfId="6" applyNumberFormat="1" applyFont="1" applyBorder="1" applyAlignment="1">
      <alignment vertical="center"/>
    </xf>
    <xf numFmtId="3" fontId="37" fillId="0" borderId="2" xfId="6" applyNumberFormat="1" applyFont="1" applyBorder="1" applyAlignment="1">
      <alignment horizontal="right" vertical="center"/>
    </xf>
    <xf numFmtId="3" fontId="34" fillId="0" borderId="2" xfId="6" applyNumberFormat="1" applyFont="1" applyBorder="1" applyAlignment="1">
      <alignment vertical="center"/>
    </xf>
    <xf numFmtId="0" fontId="29" fillId="0" borderId="0" xfId="6" applyFont="1" applyAlignment="1">
      <alignment vertical="top"/>
    </xf>
    <xf numFmtId="0" fontId="29" fillId="0" borderId="0" xfId="6" applyFont="1" applyAlignment="1">
      <alignment horizontal="left" vertical="top"/>
    </xf>
    <xf numFmtId="0" fontId="42" fillId="0" borderId="0" xfId="6" applyFont="1" applyBorder="1" applyAlignment="1">
      <alignment horizontal="centerContinuous"/>
    </xf>
    <xf numFmtId="3" fontId="43" fillId="0" borderId="13" xfId="6" applyNumberFormat="1" applyFont="1" applyBorder="1" applyAlignment="1"/>
    <xf numFmtId="3" fontId="29" fillId="0" borderId="13" xfId="6" applyNumberFormat="1" applyFont="1" applyBorder="1" applyAlignment="1">
      <alignment vertical="center"/>
    </xf>
    <xf numFmtId="3" fontId="31" fillId="0" borderId="13" xfId="6" applyNumberFormat="1" applyFont="1" applyBorder="1" applyAlignment="1">
      <alignment vertical="center"/>
    </xf>
    <xf numFmtId="3" fontId="37" fillId="0" borderId="13" xfId="6" applyNumberFormat="1" applyFont="1" applyBorder="1" applyAlignment="1">
      <alignment horizontal="right" vertical="center"/>
    </xf>
    <xf numFmtId="3" fontId="37" fillId="0" borderId="0" xfId="6" applyNumberFormat="1" applyFont="1" applyAlignment="1">
      <alignment horizontal="right" vertical="center"/>
    </xf>
    <xf numFmtId="3" fontId="29" fillId="0" borderId="0" xfId="6" applyNumberFormat="1" applyFont="1" applyAlignment="1">
      <alignment horizontal="left" vertical="center"/>
    </xf>
    <xf numFmtId="3" fontId="41" fillId="0" borderId="13" xfId="6" applyNumberFormat="1" applyFont="1" applyBorder="1" applyAlignment="1">
      <alignment horizontal="left" vertical="center"/>
    </xf>
    <xf numFmtId="3" fontId="41" fillId="0" borderId="2" xfId="6" applyNumberFormat="1" applyFont="1" applyBorder="1" applyAlignment="1">
      <alignment vertical="center"/>
    </xf>
    <xf numFmtId="3" fontId="33" fillId="0" borderId="0" xfId="6" applyNumberFormat="1" applyFont="1" applyAlignment="1"/>
    <xf numFmtId="3" fontId="33" fillId="0" borderId="0" xfId="6" applyNumberFormat="1" applyFont="1" applyAlignment="1">
      <alignment horizontal="left"/>
    </xf>
    <xf numFmtId="0" fontId="29" fillId="0" borderId="0" xfId="6" applyFont="1"/>
    <xf numFmtId="0" fontId="35" fillId="0" borderId="0" xfId="6" applyFont="1" applyAlignment="1"/>
    <xf numFmtId="0" fontId="29" fillId="0" borderId="0" xfId="6" applyFont="1" applyAlignment="1"/>
    <xf numFmtId="0" fontId="37" fillId="0" borderId="1" xfId="5" applyFont="1" applyBorder="1" applyAlignment="1">
      <alignment horizontal="centerContinuous"/>
    </xf>
    <xf numFmtId="167" fontId="39" fillId="0" borderId="0" xfId="5" applyNumberFormat="1" applyFont="1" applyBorder="1"/>
    <xf numFmtId="0" fontId="33" fillId="0" borderId="0" xfId="5" applyFont="1" applyBorder="1" applyAlignment="1">
      <alignment horizontal="right" vertical="top"/>
    </xf>
    <xf numFmtId="0" fontId="29" fillId="0" borderId="0" xfId="5" applyFont="1" applyAlignment="1"/>
    <xf numFmtId="0" fontId="35" fillId="0" borderId="0" xfId="5" applyFont="1" applyAlignment="1">
      <alignment horizontal="right"/>
    </xf>
    <xf numFmtId="0" fontId="30" fillId="0" borderId="0" xfId="5" applyFont="1"/>
    <xf numFmtId="3" fontId="34" fillId="0" borderId="0" xfId="5" applyNumberFormat="1" applyFont="1" applyBorder="1"/>
    <xf numFmtId="3" fontId="35" fillId="0" borderId="0" xfId="5" applyNumberFormat="1" applyFont="1" applyBorder="1" applyAlignment="1">
      <alignment horizontal="center"/>
    </xf>
    <xf numFmtId="0" fontId="37" fillId="0" borderId="7" xfId="5" applyFont="1" applyBorder="1" applyAlignment="1">
      <alignment horizontal="centerContinuous" vertical="center"/>
    </xf>
    <xf numFmtId="167" fontId="39" fillId="0" borderId="12" xfId="5" applyNumberFormat="1" applyFont="1" applyBorder="1"/>
    <xf numFmtId="0" fontId="35" fillId="0" borderId="0" xfId="5" applyFont="1" applyAlignment="1">
      <alignment vertical="top"/>
    </xf>
    <xf numFmtId="0" fontId="37" fillId="0" borderId="0" xfId="5" applyFont="1" applyBorder="1" applyAlignment="1">
      <alignment horizontal="centerContinuous"/>
    </xf>
    <xf numFmtId="0" fontId="37" fillId="0" borderId="0" xfId="5" applyFont="1" applyBorder="1" applyAlignment="1">
      <alignment horizontal="centerContinuous" vertical="center"/>
    </xf>
    <xf numFmtId="0" fontId="29" fillId="0" borderId="0" xfId="5" applyFont="1" applyBorder="1" applyAlignment="1">
      <alignment horizontal="centerContinuous" vertical="center"/>
    </xf>
    <xf numFmtId="0" fontId="29" fillId="0" borderId="0" xfId="5" applyFont="1" applyBorder="1" applyAlignment="1">
      <alignment horizontal="center"/>
    </xf>
    <xf numFmtId="0" fontId="33" fillId="0" borderId="0" xfId="5" applyFont="1" applyBorder="1" applyAlignment="1">
      <alignment horizontal="centerContinuous" wrapText="1"/>
    </xf>
    <xf numFmtId="0" fontId="33" fillId="0" borderId="0" xfId="5" applyFont="1" applyBorder="1" applyAlignment="1">
      <alignment horizontal="centerContinuous" vertical="top"/>
    </xf>
    <xf numFmtId="0" fontId="35" fillId="0" borderId="0" xfId="5" applyFont="1" applyAlignment="1" applyProtection="1">
      <alignment horizontal="left"/>
      <protection locked="0"/>
    </xf>
    <xf numFmtId="166" fontId="29" fillId="0" borderId="0" xfId="0" applyFont="1"/>
    <xf numFmtId="166" fontId="35" fillId="0" borderId="0" xfId="0" applyFont="1"/>
    <xf numFmtId="0" fontId="38" fillId="0" borderId="0" xfId="3" applyFont="1" applyBorder="1" applyAlignment="1">
      <alignment vertical="top"/>
    </xf>
    <xf numFmtId="0" fontId="29" fillId="0" borderId="0" xfId="3" applyFont="1" applyBorder="1" applyAlignment="1">
      <alignment vertical="center"/>
    </xf>
    <xf numFmtId="0" fontId="42" fillId="0" borderId="0" xfId="3" applyFont="1" applyBorder="1" applyAlignment="1">
      <alignment vertical="center"/>
    </xf>
    <xf numFmtId="0" fontId="29" fillId="0" borderId="0" xfId="3" applyFont="1" applyBorder="1" applyAlignment="1"/>
    <xf numFmtId="0" fontId="30" fillId="0" borderId="0" xfId="3" applyFont="1" applyBorder="1" applyAlignment="1"/>
    <xf numFmtId="0" fontId="29" fillId="0" borderId="0" xfId="3" applyFont="1" applyBorder="1" applyAlignment="1">
      <alignment vertical="top"/>
    </xf>
    <xf numFmtId="0" fontId="29" fillId="0" borderId="0" xfId="3" applyFont="1" applyAlignment="1">
      <alignment vertical="top"/>
    </xf>
    <xf numFmtId="0" fontId="36" fillId="0" borderId="0" xfId="3" applyFont="1" applyAlignment="1">
      <alignment vertical="center"/>
    </xf>
    <xf numFmtId="166" fontId="36" fillId="0" borderId="0" xfId="0" applyFont="1" applyAlignment="1">
      <alignment vertical="center"/>
    </xf>
    <xf numFmtId="0" fontId="36" fillId="0" borderId="0" xfId="3" applyFont="1" applyAlignment="1">
      <alignment horizontal="right"/>
    </xf>
    <xf numFmtId="0" fontId="38" fillId="0" borderId="0" xfId="3" applyFont="1" applyBorder="1" applyAlignment="1"/>
    <xf numFmtId="0" fontId="29" fillId="0" borderId="0" xfId="4" applyFont="1"/>
    <xf numFmtId="0" fontId="29" fillId="0" borderId="0" xfId="3" applyFont="1" applyBorder="1"/>
    <xf numFmtId="0" fontId="29" fillId="0" borderId="0" xfId="4" applyFont="1" applyBorder="1"/>
    <xf numFmtId="0" fontId="37" fillId="0" borderId="2" xfId="3" applyFont="1" applyBorder="1" applyAlignment="1">
      <alignment horizontal="centerContinuous" vertical="center"/>
    </xf>
    <xf numFmtId="166" fontId="35" fillId="0" borderId="0" xfId="0" applyFont="1" applyBorder="1" applyAlignment="1">
      <alignment vertical="top"/>
    </xf>
    <xf numFmtId="166" fontId="35" fillId="0" borderId="0" xfId="0" applyFont="1" applyBorder="1" applyAlignment="1"/>
    <xf numFmtId="0" fontId="36" fillId="0" borderId="0" xfId="3" applyFont="1" applyBorder="1" applyAlignment="1">
      <alignment vertical="center"/>
    </xf>
    <xf numFmtId="0" fontId="36" fillId="0" borderId="1" xfId="3" applyFont="1" applyBorder="1" applyAlignment="1">
      <alignment vertical="center"/>
    </xf>
    <xf numFmtId="0" fontId="38" fillId="0" borderId="1" xfId="4" applyFont="1" applyBorder="1"/>
    <xf numFmtId="0" fontId="29" fillId="0" borderId="1" xfId="4" applyFont="1" applyBorder="1"/>
    <xf numFmtId="0" fontId="41" fillId="0" borderId="2" xfId="5" applyFont="1" applyBorder="1" applyAlignment="1">
      <alignment vertical="center"/>
    </xf>
    <xf numFmtId="0" fontId="39" fillId="0" borderId="3" xfId="5" applyFont="1" applyBorder="1" applyAlignment="1">
      <alignment vertical="center"/>
    </xf>
    <xf numFmtId="0" fontId="41" fillId="0" borderId="0" xfId="5" applyFont="1" applyBorder="1"/>
    <xf numFmtId="166" fontId="39" fillId="0" borderId="0" xfId="0" applyFont="1" applyBorder="1" applyAlignment="1"/>
    <xf numFmtId="0" fontId="46" fillId="0" borderId="0" xfId="5" applyFont="1" applyBorder="1" applyAlignment="1">
      <alignment vertical="center"/>
    </xf>
    <xf numFmtId="0" fontId="46" fillId="0" borderId="0" xfId="4" applyFont="1" applyBorder="1" applyAlignment="1">
      <alignment vertical="top"/>
    </xf>
    <xf numFmtId="0" fontId="33" fillId="0" borderId="0" xfId="3" applyFont="1" applyBorder="1" applyAlignment="1">
      <alignment horizontal="right"/>
    </xf>
    <xf numFmtId="0" fontId="33" fillId="0" borderId="0" xfId="3" applyFont="1" applyAlignment="1"/>
    <xf numFmtId="0" fontId="49" fillId="0" borderId="0" xfId="3" applyFont="1" applyBorder="1" applyAlignment="1"/>
    <xf numFmtId="0" fontId="49" fillId="0" borderId="0" xfId="3" applyFont="1" applyBorder="1" applyAlignment="1">
      <alignment vertical="center"/>
    </xf>
    <xf numFmtId="0" fontId="49" fillId="0" borderId="0" xfId="3" applyFont="1" applyBorder="1" applyAlignment="1">
      <alignment vertical="top"/>
    </xf>
    <xf numFmtId="0" fontId="49" fillId="0" borderId="7" xfId="3" applyFont="1" applyBorder="1" applyAlignment="1"/>
    <xf numFmtId="0" fontId="35" fillId="0" borderId="0" xfId="5" applyFont="1" applyAlignment="1">
      <alignment horizontal="left"/>
    </xf>
    <xf numFmtId="0" fontId="35" fillId="0" borderId="0" xfId="3" applyFont="1" applyBorder="1"/>
    <xf numFmtId="0" fontId="35" fillId="0" borderId="0" xfId="4" applyFont="1"/>
    <xf numFmtId="0" fontId="35" fillId="0" borderId="0" xfId="4" applyFont="1" applyAlignment="1">
      <alignment horizontal="right"/>
    </xf>
    <xf numFmtId="0" fontId="35" fillId="0" borderId="0" xfId="4" applyFont="1" applyAlignment="1"/>
    <xf numFmtId="0" fontId="35" fillId="0" borderId="0" xfId="4" applyFont="1" applyAlignment="1">
      <alignment horizontal="centerContinuous"/>
    </xf>
    <xf numFmtId="0" fontId="43" fillId="0" borderId="0" xfId="3" applyFont="1" applyBorder="1" applyAlignment="1">
      <alignment vertical="top"/>
    </xf>
    <xf numFmtId="0" fontId="43" fillId="0" borderId="0" xfId="3" applyFont="1" applyAlignment="1">
      <alignment vertical="top"/>
    </xf>
    <xf numFmtId="0" fontId="51" fillId="0" borderId="0" xfId="6" applyFont="1" applyAlignment="1">
      <alignment horizontal="right" vertical="top"/>
    </xf>
    <xf numFmtId="0" fontId="52" fillId="0" borderId="2" xfId="3" applyFont="1" applyBorder="1" applyAlignment="1">
      <alignment horizontal="centerContinuous" vertical="center"/>
    </xf>
    <xf numFmtId="0" fontId="51" fillId="0" borderId="0" xfId="3" applyFont="1" applyBorder="1" applyAlignment="1"/>
    <xf numFmtId="0" fontId="47" fillId="0" borderId="0" xfId="3" applyFont="1" applyBorder="1" applyAlignment="1">
      <alignment vertical="center"/>
    </xf>
    <xf numFmtId="0" fontId="47" fillId="0" borderId="0" xfId="3" applyFont="1" applyBorder="1" applyAlignment="1">
      <alignment vertical="top"/>
    </xf>
    <xf numFmtId="0" fontId="51" fillId="0" borderId="0" xfId="3" applyFont="1" applyBorder="1" applyAlignment="1">
      <alignment vertical="center"/>
    </xf>
    <xf numFmtId="0" fontId="56" fillId="0" borderId="0" xfId="3" applyFont="1" applyBorder="1" applyAlignment="1">
      <alignment vertical="center"/>
    </xf>
    <xf numFmtId="0" fontId="56" fillId="0" borderId="0" xfId="3" applyFont="1" applyBorder="1" applyAlignment="1"/>
    <xf numFmtId="0" fontId="5" fillId="0" borderId="0" xfId="5" applyFont="1"/>
    <xf numFmtId="0" fontId="51" fillId="0" borderId="0" xfId="6" applyFont="1" applyBorder="1" applyAlignment="1" applyProtection="1">
      <alignment vertical="center"/>
      <protection locked="0"/>
    </xf>
    <xf numFmtId="166" fontId="29" fillId="0" borderId="11" xfId="0" applyFont="1" applyBorder="1" applyAlignment="1">
      <alignment horizontal="left" vertical="top"/>
    </xf>
    <xf numFmtId="166" fontId="29" fillId="0" borderId="5" xfId="0" applyFont="1" applyBorder="1" applyAlignment="1">
      <alignment horizontal="left" vertical="top"/>
    </xf>
    <xf numFmtId="166" fontId="29" fillId="0" borderId="11" xfId="0" applyFont="1" applyBorder="1" applyAlignment="1">
      <alignment horizontal="left" vertical="center"/>
    </xf>
    <xf numFmtId="166" fontId="29" fillId="0" borderId="2" xfId="0" applyFont="1" applyBorder="1" applyAlignment="1">
      <alignment vertical="center"/>
    </xf>
    <xf numFmtId="166" fontId="35" fillId="0" borderId="2" xfId="0" applyFont="1" applyBorder="1"/>
    <xf numFmtId="166" fontId="29" fillId="0" borderId="3" xfId="0" applyFont="1" applyBorder="1" applyAlignment="1">
      <alignment vertical="center"/>
    </xf>
    <xf numFmtId="166" fontId="29" fillId="0" borderId="10" xfId="0" applyFont="1" applyBorder="1" applyAlignment="1">
      <alignment horizontal="left" vertical="center"/>
    </xf>
    <xf numFmtId="166" fontId="29" fillId="0" borderId="1" xfId="0" applyFont="1" applyBorder="1" applyAlignment="1">
      <alignment horizontal="center" vertical="center"/>
    </xf>
    <xf numFmtId="166" fontId="29" fillId="0" borderId="1" xfId="0" applyFont="1" applyBorder="1" applyAlignment="1">
      <alignment horizontal="left" vertical="center"/>
    </xf>
    <xf numFmtId="166" fontId="29" fillId="0" borderId="4" xfId="0" applyFont="1" applyBorder="1" applyAlignment="1">
      <alignment horizontal="center" vertical="center"/>
    </xf>
    <xf numFmtId="166" fontId="29" fillId="0" borderId="0" xfId="0" applyFont="1" applyBorder="1" applyAlignment="1">
      <alignment horizontal="center" vertical="center"/>
    </xf>
    <xf numFmtId="166" fontId="29" fillId="0" borderId="7" xfId="0" applyFont="1" applyBorder="1" applyAlignment="1">
      <alignment horizontal="center" vertical="center"/>
    </xf>
    <xf numFmtId="166" fontId="29" fillId="0" borderId="6" xfId="0" applyFont="1" applyBorder="1" applyAlignment="1">
      <alignment horizontal="center" vertical="center"/>
    </xf>
    <xf numFmtId="166" fontId="29" fillId="0" borderId="2" xfId="0" applyFont="1" applyBorder="1" applyAlignment="1">
      <alignment vertical="top"/>
    </xf>
    <xf numFmtId="166" fontId="29" fillId="0" borderId="5" xfId="0" applyFont="1" applyFill="1" applyBorder="1" applyAlignment="1">
      <alignment horizontal="left" wrapText="1"/>
    </xf>
    <xf numFmtId="166" fontId="39" fillId="0" borderId="0" xfId="0" applyFont="1" applyBorder="1"/>
    <xf numFmtId="166" fontId="29" fillId="0" borderId="0" xfId="0" applyFont="1" applyBorder="1" applyAlignment="1" applyProtection="1">
      <alignment horizontal="right" vertical="center"/>
      <protection locked="0"/>
    </xf>
    <xf numFmtId="166" fontId="34" fillId="0" borderId="11" xfId="0" applyFont="1" applyBorder="1" applyAlignment="1">
      <alignment horizontal="left" vertical="top"/>
    </xf>
    <xf numFmtId="0" fontId="29" fillId="0" borderId="0" xfId="4" applyFont="1" applyBorder="1" applyAlignment="1">
      <alignment vertical="top"/>
    </xf>
    <xf numFmtId="0" fontId="48" fillId="0" borderId="0" xfId="4" applyFont="1" applyAlignment="1">
      <alignment horizontal="left"/>
    </xf>
    <xf numFmtId="0" fontId="29" fillId="0" borderId="0" xfId="3" applyFont="1" applyAlignment="1">
      <alignment horizontal="left"/>
    </xf>
    <xf numFmtId="166" fontId="35" fillId="0" borderId="0" xfId="0" applyFont="1" applyAlignment="1">
      <alignment horizontal="left"/>
    </xf>
    <xf numFmtId="0" fontId="38" fillId="0" borderId="0" xfId="3" applyFont="1" applyBorder="1" applyAlignment="1">
      <alignment horizontal="left"/>
    </xf>
    <xf numFmtId="0" fontId="30" fillId="0" borderId="7" xfId="3" applyFont="1" applyBorder="1" applyAlignment="1"/>
    <xf numFmtId="0" fontId="50" fillId="0" borderId="11" xfId="4" applyFont="1" applyBorder="1" applyAlignment="1">
      <alignment horizontal="centerContinuous"/>
    </xf>
    <xf numFmtId="0" fontId="50" fillId="0" borderId="2" xfId="4" applyFont="1" applyBorder="1" applyAlignment="1">
      <alignment horizontal="centerContinuous"/>
    </xf>
    <xf numFmtId="166" fontId="35" fillId="0" borderId="2" xfId="0" applyFont="1" applyBorder="1" applyAlignment="1">
      <alignment horizontal="centerContinuous"/>
    </xf>
    <xf numFmtId="0" fontId="51" fillId="0" borderId="0" xfId="3" applyFont="1" applyBorder="1" applyAlignment="1">
      <alignment horizontal="left" vertical="center"/>
    </xf>
    <xf numFmtId="0" fontId="51" fillId="0" borderId="3" xfId="4" applyFont="1" applyBorder="1" applyAlignment="1">
      <alignment horizontal="left" vertical="center"/>
    </xf>
    <xf numFmtId="0" fontId="51" fillId="0" borderId="2" xfId="4" applyFont="1" applyBorder="1" applyAlignment="1">
      <alignment horizontal="left" vertical="top"/>
    </xf>
    <xf numFmtId="0" fontId="51" fillId="0" borderId="0" xfId="4" applyFont="1" applyAlignment="1">
      <alignment horizontal="left" vertical="top"/>
    </xf>
    <xf numFmtId="0" fontId="51" fillId="0" borderId="0" xfId="4" applyFont="1" applyBorder="1" applyAlignment="1">
      <alignment vertical="top"/>
    </xf>
    <xf numFmtId="0" fontId="51" fillId="0" borderId="0" xfId="4" applyFont="1" applyAlignment="1"/>
    <xf numFmtId="0" fontId="51" fillId="0" borderId="0" xfId="4" applyFont="1"/>
    <xf numFmtId="0" fontId="51" fillId="0" borderId="0" xfId="3" applyFont="1" applyBorder="1"/>
    <xf numFmtId="0" fontId="29" fillId="0" borderId="2" xfId="4" applyFont="1" applyBorder="1" applyAlignment="1">
      <alignment horizontal="centerContinuous"/>
    </xf>
    <xf numFmtId="0" fontId="51" fillId="0" borderId="2" xfId="4" applyFont="1" applyBorder="1" applyAlignment="1">
      <alignment horizontal="centerContinuous"/>
    </xf>
    <xf numFmtId="0" fontId="51" fillId="0" borderId="0" xfId="3" applyFont="1" applyBorder="1" applyAlignment="1">
      <alignment horizontal="left" vertical="top"/>
    </xf>
    <xf numFmtId="0" fontId="51" fillId="0" borderId="0" xfId="4" applyFont="1" applyAlignment="1">
      <alignment vertical="top"/>
    </xf>
    <xf numFmtId="0" fontId="35" fillId="0" borderId="0" xfId="4" applyFont="1" applyAlignment="1">
      <alignment vertical="center"/>
    </xf>
    <xf numFmtId="0" fontId="54" fillId="0" borderId="0" xfId="4" applyFont="1" applyAlignment="1">
      <alignment vertical="center"/>
    </xf>
    <xf numFmtId="0" fontId="54" fillId="0" borderId="0" xfId="4" applyFont="1" applyBorder="1" applyAlignment="1">
      <alignment vertical="top"/>
    </xf>
    <xf numFmtId="166" fontId="39" fillId="0" borderId="1" xfId="0" applyFont="1" applyFill="1" applyBorder="1" applyAlignment="1">
      <alignment vertical="top"/>
    </xf>
    <xf numFmtId="166" fontId="39" fillId="0" borderId="4" xfId="0" applyFont="1" applyFill="1" applyBorder="1" applyAlignment="1">
      <alignment vertical="top"/>
    </xf>
    <xf numFmtId="166" fontId="39" fillId="0" borderId="9" xfId="0" applyFont="1" applyBorder="1" applyAlignment="1" applyProtection="1">
      <alignment horizontal="left" vertical="center"/>
      <protection locked="0"/>
    </xf>
    <xf numFmtId="166" fontId="39" fillId="0" borderId="9" xfId="0" applyFont="1" applyBorder="1" applyAlignment="1" applyProtection="1">
      <alignment vertical="center"/>
    </xf>
    <xf numFmtId="166" fontId="39" fillId="0" borderId="7" xfId="0" applyFont="1" applyBorder="1" applyAlignment="1" applyProtection="1">
      <alignment vertical="center"/>
      <protection locked="0"/>
    </xf>
    <xf numFmtId="166" fontId="39" fillId="0" borderId="8" xfId="0" applyFont="1" applyBorder="1" applyAlignment="1" applyProtection="1">
      <alignment vertical="center"/>
      <protection locked="0"/>
    </xf>
    <xf numFmtId="166" fontId="39" fillId="0" borderId="0" xfId="0" applyFont="1" applyBorder="1" applyAlignment="1" applyProtection="1">
      <alignment vertical="center"/>
      <protection locked="0"/>
    </xf>
    <xf numFmtId="166" fontId="33" fillId="0" borderId="7" xfId="0" applyFont="1" applyBorder="1" applyAlignment="1">
      <alignment horizontal="left" vertical="center"/>
    </xf>
    <xf numFmtId="166" fontId="39" fillId="0" borderId="5" xfId="0" applyFont="1" applyFill="1" applyBorder="1"/>
    <xf numFmtId="0" fontId="39" fillId="0" borderId="7" xfId="3" applyFont="1" applyBorder="1"/>
    <xf numFmtId="0" fontId="39" fillId="0" borderId="7" xfId="3" applyFont="1" applyBorder="1" applyAlignment="1">
      <alignment horizontal="centerContinuous"/>
    </xf>
    <xf numFmtId="0" fontId="29" fillId="0" borderId="0" xfId="6" applyFont="1" applyBorder="1" applyAlignment="1">
      <alignment horizontal="left" indent="1"/>
    </xf>
    <xf numFmtId="3" fontId="40" fillId="0" borderId="7" xfId="6" applyNumberFormat="1" applyFont="1" applyBorder="1" applyAlignment="1" applyProtection="1">
      <alignment horizontal="left" vertical="center" indent="1"/>
      <protection locked="0"/>
    </xf>
    <xf numFmtId="164" fontId="13" fillId="0" borderId="0" xfId="0" quotePrefix="1" applyNumberFormat="1" applyFont="1" applyBorder="1" applyProtection="1"/>
    <xf numFmtId="169" fontId="61" fillId="0" borderId="0" xfId="0" applyNumberFormat="1" applyFont="1" applyBorder="1" applyAlignment="1">
      <alignment horizontal="center" vertical="center"/>
    </xf>
    <xf numFmtId="164" fontId="13" fillId="0" borderId="1" xfId="0" quotePrefix="1" applyNumberFormat="1" applyFont="1" applyBorder="1" applyAlignment="1" applyProtection="1">
      <alignment horizontal="centerContinuous"/>
    </xf>
    <xf numFmtId="164" fontId="13" fillId="0" borderId="0" xfId="0" quotePrefix="1" applyNumberFormat="1" applyFont="1" applyBorder="1" applyAlignment="1" applyProtection="1">
      <alignment horizontal="centerContinuous" vertical="top"/>
    </xf>
    <xf numFmtId="166" fontId="39" fillId="0" borderId="7" xfId="0" applyFont="1" applyBorder="1" applyAlignment="1" applyProtection="1">
      <alignment horizontal="left" vertical="center"/>
    </xf>
    <xf numFmtId="166" fontId="39" fillId="0" borderId="7" xfId="0" applyFont="1" applyBorder="1" applyAlignment="1" applyProtection="1">
      <alignment vertical="center"/>
    </xf>
    <xf numFmtId="166" fontId="39" fillId="0" borderId="8" xfId="0" applyFont="1" applyBorder="1" applyAlignment="1" applyProtection="1">
      <alignment vertical="center"/>
    </xf>
    <xf numFmtId="166" fontId="13" fillId="0" borderId="1" xfId="0" applyFont="1" applyBorder="1" applyAlignment="1" applyProtection="1">
      <alignment horizontal="left"/>
    </xf>
    <xf numFmtId="166" fontId="62" fillId="0" borderId="1" xfId="0" applyFont="1" applyBorder="1" applyAlignment="1" applyProtection="1">
      <alignment horizontal="right" vertical="center"/>
      <protection locked="0"/>
    </xf>
    <xf numFmtId="166" fontId="62" fillId="0" borderId="0" xfId="0" applyFont="1" applyBorder="1" applyAlignment="1" applyProtection="1">
      <alignment horizontal="right" vertical="center"/>
      <protection locked="0"/>
    </xf>
    <xf numFmtId="166" fontId="51" fillId="0" borderId="7" xfId="0" applyFont="1" applyBorder="1" applyAlignment="1" applyProtection="1">
      <alignment horizontal="right" vertical="center"/>
      <protection locked="0"/>
    </xf>
    <xf numFmtId="166" fontId="51" fillId="0" borderId="7" xfId="0" applyFont="1" applyBorder="1" applyAlignment="1" applyProtection="1">
      <alignment vertical="center"/>
    </xf>
    <xf numFmtId="166" fontId="51" fillId="0" borderId="7" xfId="0" applyFont="1" applyBorder="1" applyAlignment="1" applyProtection="1">
      <alignment horizontal="right" vertical="center"/>
    </xf>
    <xf numFmtId="166" fontId="51" fillId="0" borderId="8" xfId="0" applyFont="1" applyBorder="1" applyAlignment="1" applyProtection="1">
      <alignment vertical="center"/>
    </xf>
    <xf numFmtId="166" fontId="39" fillId="0" borderId="7" xfId="0" applyFont="1" applyBorder="1" applyAlignment="1" applyProtection="1"/>
    <xf numFmtId="166" fontId="17" fillId="0" borderId="7" xfId="0" applyFont="1" applyBorder="1" applyAlignment="1" applyProtection="1"/>
    <xf numFmtId="166" fontId="39" fillId="0" borderId="6" xfId="0" applyFont="1" applyBorder="1" applyAlignment="1" applyProtection="1">
      <alignment vertical="center"/>
      <protection locked="0"/>
    </xf>
    <xf numFmtId="166" fontId="39" fillId="0" borderId="0" xfId="0" applyFont="1" applyBorder="1" applyAlignment="1" applyProtection="1">
      <alignment horizontal="left" vertical="center"/>
      <protection locked="0"/>
    </xf>
    <xf numFmtId="166" fontId="39" fillId="0" borderId="7" xfId="0" applyFont="1" applyBorder="1" applyAlignment="1" applyProtection="1">
      <alignment horizontal="left" vertical="center"/>
      <protection locked="0"/>
    </xf>
    <xf numFmtId="166" fontId="39" fillId="0" borderId="1" xfId="0" applyFont="1" applyBorder="1" applyAlignment="1">
      <alignment vertical="top"/>
    </xf>
    <xf numFmtId="166" fontId="39" fillId="0" borderId="4" xfId="0" applyFont="1" applyBorder="1" applyAlignment="1">
      <alignment vertical="top"/>
    </xf>
    <xf numFmtId="166" fontId="17" fillId="0" borderId="7" xfId="0" applyFont="1" applyBorder="1" applyAlignment="1" applyProtection="1">
      <alignment horizontal="left" vertical="center"/>
      <protection locked="0"/>
    </xf>
    <xf numFmtId="166" fontId="17" fillId="0" borderId="0" xfId="0" applyFont="1" applyBorder="1" applyAlignment="1" applyProtection="1">
      <alignment vertical="center"/>
      <protection locked="0"/>
    </xf>
    <xf numFmtId="166" fontId="39" fillId="0" borderId="7" xfId="0" applyFont="1" applyBorder="1" applyAlignment="1" applyProtection="1">
      <alignment horizontal="left" vertical="top"/>
    </xf>
    <xf numFmtId="166" fontId="14" fillId="0" borderId="6" xfId="0" applyFont="1" applyBorder="1" applyAlignment="1">
      <alignment horizontal="center"/>
    </xf>
    <xf numFmtId="166" fontId="14" fillId="0" borderId="6" xfId="0" applyFont="1" applyBorder="1" applyAlignment="1">
      <alignment horizontal="center" vertical="top"/>
    </xf>
    <xf numFmtId="164" fontId="39" fillId="0" borderId="9" xfId="0" applyNumberFormat="1" applyFont="1" applyBorder="1" applyAlignment="1">
      <alignment horizontal="centerContinuous" vertical="top"/>
    </xf>
    <xf numFmtId="164" fontId="39" fillId="0" borderId="7" xfId="0" applyNumberFormat="1" applyFont="1" applyBorder="1" applyAlignment="1" applyProtection="1">
      <alignment horizontal="centerContinuous" vertical="top"/>
      <protection locked="0"/>
    </xf>
    <xf numFmtId="164" fontId="39" fillId="0" borderId="9" xfId="0" applyNumberFormat="1" applyFont="1" applyBorder="1" applyAlignment="1" applyProtection="1">
      <alignment horizontal="centerContinuous" vertical="top"/>
      <protection locked="0"/>
    </xf>
    <xf numFmtId="164" fontId="39" fillId="0" borderId="7" xfId="0" applyNumberFormat="1" applyFont="1" applyBorder="1" applyAlignment="1">
      <alignment horizontal="centerContinuous" vertical="top"/>
    </xf>
    <xf numFmtId="3" fontId="39" fillId="0" borderId="8" xfId="0" applyNumberFormat="1" applyFont="1" applyBorder="1" applyAlignment="1" applyProtection="1">
      <alignment horizontal="centerContinuous"/>
    </xf>
    <xf numFmtId="164" fontId="39" fillId="0" borderId="0" xfId="0" applyNumberFormat="1" applyFont="1" applyBorder="1" applyAlignment="1" applyProtection="1">
      <alignment horizontal="left" vertical="center"/>
      <protection locked="0"/>
    </xf>
    <xf numFmtId="37" fontId="65" fillId="0" borderId="6" xfId="0" applyNumberFormat="1" applyFont="1" applyBorder="1" applyProtection="1"/>
    <xf numFmtId="166" fontId="39" fillId="0" borderId="5" xfId="0" applyFont="1" applyBorder="1" applyAlignment="1" applyProtection="1">
      <alignment horizontal="left" vertical="center"/>
    </xf>
    <xf numFmtId="168" fontId="63" fillId="0" borderId="7" xfId="0" applyNumberFormat="1" applyFont="1" applyBorder="1" applyAlignment="1" applyProtection="1">
      <alignment horizontal="right" vertical="center"/>
    </xf>
    <xf numFmtId="168" fontId="63" fillId="0" borderId="8" xfId="0" applyNumberFormat="1" applyFont="1" applyBorder="1" applyAlignment="1" applyProtection="1">
      <alignment horizontal="left" vertical="center"/>
      <protection locked="0"/>
    </xf>
    <xf numFmtId="166" fontId="17" fillId="0" borderId="0" xfId="0" applyFont="1" applyBorder="1" applyAlignment="1" applyProtection="1">
      <alignment horizontal="left" vertical="center"/>
      <protection locked="0"/>
    </xf>
    <xf numFmtId="166" fontId="8" fillId="0" borderId="0" xfId="0" applyFont="1" applyBorder="1" applyAlignment="1" applyProtection="1">
      <alignment horizontal="left"/>
    </xf>
    <xf numFmtId="166" fontId="8" fillId="0" borderId="0" xfId="0" applyFont="1" applyBorder="1"/>
    <xf numFmtId="166" fontId="8" fillId="0" borderId="6" xfId="0" applyFont="1" applyBorder="1" applyAlignment="1">
      <alignment horizontal="centerContinuous"/>
    </xf>
    <xf numFmtId="166" fontId="39" fillId="0" borderId="0" xfId="0" applyFont="1" applyBorder="1" applyAlignment="1" applyProtection="1">
      <alignment horizontal="center" vertical="center"/>
      <protection locked="0"/>
    </xf>
    <xf numFmtId="166" fontId="17" fillId="0" borderId="9" xfId="0" applyFont="1" applyBorder="1" applyAlignment="1" applyProtection="1">
      <alignment horizontal="left" vertical="center"/>
    </xf>
    <xf numFmtId="166" fontId="39" fillId="0" borderId="7" xfId="0" applyFont="1" applyBorder="1" applyAlignment="1">
      <alignment horizontal="centerContinuous" vertical="center"/>
    </xf>
    <xf numFmtId="166" fontId="39" fillId="0" borderId="7" xfId="0" applyFont="1" applyBorder="1" applyAlignment="1" applyProtection="1">
      <alignment horizontal="centerContinuous" vertical="center"/>
      <protection locked="0"/>
    </xf>
    <xf numFmtId="166" fontId="39" fillId="0" borderId="0" xfId="0" applyFont="1" applyFill="1" applyBorder="1" applyAlignment="1" applyProtection="1">
      <alignment vertical="center"/>
      <protection locked="0"/>
    </xf>
    <xf numFmtId="166" fontId="39" fillId="0" borderId="0" xfId="0" applyFont="1" applyFill="1" applyBorder="1" applyAlignment="1" applyProtection="1">
      <alignment horizontal="left" vertical="center"/>
      <protection locked="0"/>
    </xf>
    <xf numFmtId="166" fontId="39" fillId="0" borderId="5" xfId="0" applyFont="1" applyBorder="1" applyProtection="1"/>
    <xf numFmtId="166" fontId="39" fillId="0" borderId="0" xfId="0" applyFont="1" applyBorder="1" applyProtection="1"/>
    <xf numFmtId="164" fontId="39" fillId="0" borderId="14" xfId="0" quotePrefix="1" applyNumberFormat="1" applyFont="1" applyBorder="1" applyAlignment="1">
      <alignment horizontal="center"/>
    </xf>
    <xf numFmtId="166" fontId="13" fillId="0" borderId="9" xfId="0" applyFont="1" applyBorder="1" applyProtection="1"/>
    <xf numFmtId="166" fontId="13" fillId="0" borderId="7" xfId="0" applyFont="1" applyBorder="1" applyProtection="1"/>
    <xf numFmtId="164" fontId="39" fillId="0" borderId="15" xfId="0" quotePrefix="1" applyNumberFormat="1" applyFont="1" applyBorder="1" applyAlignment="1" applyProtection="1">
      <alignment horizontal="center"/>
    </xf>
    <xf numFmtId="166" fontId="66" fillId="0" borderId="0" xfId="0" applyFont="1" applyAlignment="1">
      <alignment horizontal="centerContinuous" vertical="top"/>
    </xf>
    <xf numFmtId="166" fontId="66" fillId="0" borderId="0" xfId="0" applyFont="1" applyAlignment="1">
      <alignment vertical="top"/>
    </xf>
    <xf numFmtId="169" fontId="37" fillId="0" borderId="7" xfId="0" applyNumberFormat="1" applyFont="1" applyBorder="1" applyAlignment="1">
      <alignment horizontal="right" vertical="center"/>
    </xf>
    <xf numFmtId="0" fontId="6" fillId="0" borderId="0" xfId="6" applyFont="1"/>
    <xf numFmtId="0" fontId="6" fillId="0" borderId="0" xfId="6" applyFont="1" applyAlignment="1">
      <alignment horizontal="centerContinuous" vertical="center"/>
    </xf>
    <xf numFmtId="164" fontId="39" fillId="0" borderId="0" xfId="6" quotePrefix="1" applyNumberFormat="1" applyFont="1" applyBorder="1" applyAlignment="1" applyProtection="1">
      <alignment horizontal="right" vertical="center"/>
      <protection locked="0"/>
    </xf>
    <xf numFmtId="164" fontId="39" fillId="0" borderId="0" xfId="6" quotePrefix="1" applyNumberFormat="1" applyFont="1" applyBorder="1" applyAlignment="1" applyProtection="1">
      <alignment horizontal="centerContinuous" vertical="center"/>
      <protection locked="0"/>
    </xf>
    <xf numFmtId="164" fontId="39" fillId="0" borderId="0" xfId="6" applyNumberFormat="1" applyFont="1" applyBorder="1" applyAlignment="1">
      <alignment horizontal="center" vertical="center"/>
    </xf>
    <xf numFmtId="0" fontId="40" fillId="0" borderId="7" xfId="6" applyFont="1" applyBorder="1" applyAlignment="1" applyProtection="1">
      <alignment horizontal="left" indent="1"/>
      <protection locked="0"/>
    </xf>
    <xf numFmtId="0" fontId="40" fillId="0" borderId="8" xfId="6" applyFont="1" applyBorder="1" applyProtection="1">
      <protection locked="0"/>
    </xf>
    <xf numFmtId="3" fontId="39" fillId="0" borderId="15" xfId="6" applyNumberFormat="1" applyFont="1" applyBorder="1" applyAlignment="1" applyProtection="1">
      <alignment horizontal="center"/>
      <protection locked="0"/>
    </xf>
    <xf numFmtId="3" fontId="39" fillId="0" borderId="16" xfId="6" applyNumberFormat="1" applyFont="1" applyBorder="1" applyAlignment="1" applyProtection="1">
      <alignment horizontal="right"/>
      <protection locked="0"/>
    </xf>
    <xf numFmtId="3" fontId="39" fillId="0" borderId="11" xfId="6" applyNumberFormat="1" applyFont="1" applyBorder="1" applyAlignment="1" applyProtection="1">
      <alignment horizontal="right"/>
      <protection locked="0"/>
    </xf>
    <xf numFmtId="0" fontId="40" fillId="0" borderId="2" xfId="6" applyFont="1" applyBorder="1" applyAlignment="1" applyProtection="1">
      <alignment horizontal="left" indent="1"/>
      <protection locked="0"/>
    </xf>
    <xf numFmtId="0" fontId="40" fillId="0" borderId="3" xfId="6" applyFont="1" applyBorder="1" applyProtection="1">
      <protection locked="0"/>
    </xf>
    <xf numFmtId="0" fontId="35" fillId="0" borderId="16" xfId="6" applyFont="1" applyBorder="1" applyAlignment="1" applyProtection="1">
      <alignment vertical="center" wrapText="1"/>
      <protection locked="0"/>
    </xf>
    <xf numFmtId="3" fontId="39" fillId="0" borderId="16" xfId="6" applyNumberFormat="1" applyFont="1" applyBorder="1" applyAlignment="1" applyProtection="1">
      <alignment horizontal="center"/>
      <protection locked="0"/>
    </xf>
    <xf numFmtId="3" fontId="39" fillId="0" borderId="17" xfId="6" applyNumberFormat="1" applyFont="1" applyBorder="1" applyAlignment="1" applyProtection="1">
      <alignment horizontal="right" vertical="center"/>
      <protection locked="0"/>
    </xf>
    <xf numFmtId="3" fontId="40" fillId="0" borderId="1" xfId="6" applyNumberFormat="1" applyFont="1" applyBorder="1" applyAlignment="1">
      <alignment vertical="center"/>
    </xf>
    <xf numFmtId="3" fontId="40" fillId="0" borderId="0" xfId="6" applyNumberFormat="1" applyFont="1" applyBorder="1" applyAlignment="1">
      <alignment vertical="center"/>
    </xf>
    <xf numFmtId="3" fontId="40" fillId="0" borderId="6" xfId="6" applyNumberFormat="1" applyFont="1" applyBorder="1" applyAlignment="1">
      <alignment vertical="center"/>
    </xf>
    <xf numFmtId="3" fontId="40" fillId="0" borderId="8" xfId="6" applyNumberFormat="1" applyFont="1" applyBorder="1" applyAlignment="1" applyProtection="1">
      <alignment vertical="center"/>
      <protection locked="0"/>
    </xf>
    <xf numFmtId="3" fontId="39" fillId="0" borderId="0" xfId="6" applyNumberFormat="1" applyFont="1" applyBorder="1" applyAlignment="1" applyProtection="1">
      <alignment vertical="center"/>
    </xf>
    <xf numFmtId="3" fontId="40" fillId="0" borderId="0" xfId="6" applyNumberFormat="1" applyFont="1" applyBorder="1" applyAlignment="1" applyProtection="1">
      <alignment horizontal="left" vertical="center" indent="1"/>
      <protection locked="0"/>
    </xf>
    <xf numFmtId="3" fontId="40" fillId="0" borderId="0" xfId="6" applyNumberFormat="1" applyFont="1" applyBorder="1" applyAlignment="1" applyProtection="1">
      <alignment vertical="center"/>
      <protection locked="0"/>
    </xf>
    <xf numFmtId="3" fontId="40" fillId="0" borderId="0" xfId="6" applyNumberFormat="1" applyFont="1" applyBorder="1" applyAlignment="1" applyProtection="1">
      <alignment horizontal="right" vertical="center"/>
      <protection locked="0"/>
    </xf>
    <xf numFmtId="3" fontId="40" fillId="0" borderId="6" xfId="6" applyNumberFormat="1" applyFont="1" applyBorder="1" applyAlignment="1" applyProtection="1">
      <alignment vertical="center"/>
      <protection locked="0"/>
    </xf>
    <xf numFmtId="3" fontId="39" fillId="0" borderId="9" xfId="6" applyNumberFormat="1" applyFont="1" applyBorder="1" applyAlignment="1" applyProtection="1">
      <alignment vertical="center"/>
    </xf>
    <xf numFmtId="3" fontId="40" fillId="0" borderId="0" xfId="6" applyNumberFormat="1" applyFont="1" applyAlignment="1" applyProtection="1">
      <alignment vertical="center"/>
      <protection locked="0"/>
    </xf>
    <xf numFmtId="3" fontId="40" fillId="0" borderId="0" xfId="6" applyNumberFormat="1" applyFont="1" applyAlignment="1" applyProtection="1">
      <alignment horizontal="right" vertical="center"/>
      <protection locked="0"/>
    </xf>
    <xf numFmtId="3" fontId="40" fillId="0" borderId="4" xfId="6" applyNumberFormat="1" applyFont="1" applyBorder="1" applyAlignment="1" applyProtection="1">
      <alignment horizontal="right" vertical="center"/>
      <protection locked="0"/>
    </xf>
    <xf numFmtId="3" fontId="40" fillId="0" borderId="6" xfId="6" applyNumberFormat="1" applyFont="1" applyBorder="1" applyAlignment="1" applyProtection="1">
      <alignment horizontal="right" vertical="center"/>
      <protection locked="0"/>
    </xf>
    <xf numFmtId="3" fontId="40" fillId="0" borderId="8" xfId="6" applyNumberFormat="1" applyFont="1" applyBorder="1" applyAlignment="1" applyProtection="1">
      <alignment horizontal="right" vertical="center"/>
      <protection locked="0"/>
    </xf>
    <xf numFmtId="3" fontId="51" fillId="0" borderId="0" xfId="6" applyNumberFormat="1" applyFont="1" applyAlignment="1" applyProtection="1">
      <alignment vertical="center"/>
      <protection locked="0"/>
    </xf>
    <xf numFmtId="3" fontId="40" fillId="0" borderId="3" xfId="6" applyNumberFormat="1" applyFont="1" applyBorder="1" applyAlignment="1" applyProtection="1">
      <alignment vertical="center"/>
      <protection locked="0"/>
    </xf>
    <xf numFmtId="3" fontId="39" fillId="0" borderId="11" xfId="6" applyNumberFormat="1" applyFont="1" applyBorder="1" applyAlignment="1" applyProtection="1">
      <alignment vertical="center"/>
    </xf>
    <xf numFmtId="3" fontId="40" fillId="0" borderId="7" xfId="6" applyNumberFormat="1" applyFont="1" applyBorder="1" applyAlignment="1" applyProtection="1">
      <alignment horizontal="left" vertical="center"/>
      <protection locked="0"/>
    </xf>
    <xf numFmtId="3" fontId="67" fillId="0" borderId="17" xfId="6" applyNumberFormat="1" applyFont="1" applyBorder="1" applyAlignment="1" applyProtection="1">
      <alignment vertical="center"/>
    </xf>
    <xf numFmtId="3" fontId="40" fillId="0" borderId="2" xfId="6" applyNumberFormat="1" applyFont="1" applyBorder="1" applyProtection="1">
      <protection locked="0"/>
    </xf>
    <xf numFmtId="3" fontId="39" fillId="0" borderId="0" xfId="6" applyNumberFormat="1" applyFont="1" applyBorder="1" applyAlignment="1" applyProtection="1">
      <alignment vertical="center"/>
      <protection locked="0"/>
    </xf>
    <xf numFmtId="3" fontId="67" fillId="0" borderId="17" xfId="6" applyNumberFormat="1" applyFont="1" applyBorder="1" applyAlignment="1" applyProtection="1">
      <alignment horizontal="right" vertical="center"/>
    </xf>
    <xf numFmtId="3" fontId="51" fillId="0" borderId="0" xfId="6" applyNumberFormat="1" applyFont="1" applyAlignment="1" applyProtection="1">
      <alignment horizontal="left" vertical="center"/>
      <protection locked="0"/>
    </xf>
    <xf numFmtId="169" fontId="68" fillId="0" borderId="0" xfId="0" applyNumberFormat="1" applyFont="1" applyBorder="1" applyAlignment="1">
      <alignment horizontal="center" vertical="center"/>
    </xf>
    <xf numFmtId="0" fontId="63" fillId="0" borderId="0" xfId="6" applyFont="1" applyBorder="1" applyAlignment="1">
      <alignment horizontal="centerContinuous"/>
    </xf>
    <xf numFmtId="3" fontId="70" fillId="0" borderId="15" xfId="5" applyNumberFormat="1" applyFont="1" applyBorder="1" applyAlignment="1">
      <alignment vertical="center"/>
    </xf>
    <xf numFmtId="3" fontId="70" fillId="0" borderId="15" xfId="5" applyNumberFormat="1" applyFont="1" applyBorder="1" applyAlignment="1" applyProtection="1">
      <alignment vertical="center"/>
      <protection locked="0"/>
    </xf>
    <xf numFmtId="3" fontId="70" fillId="0" borderId="9" xfId="5" applyNumberFormat="1" applyFont="1" applyBorder="1" applyAlignment="1" applyProtection="1">
      <alignment vertical="center"/>
      <protection locked="0"/>
    </xf>
    <xf numFmtId="3" fontId="39" fillId="0" borderId="0" xfId="5" applyNumberFormat="1" applyFont="1" applyBorder="1" applyProtection="1">
      <protection locked="0"/>
    </xf>
    <xf numFmtId="3" fontId="70" fillId="0" borderId="16" xfId="5" applyNumberFormat="1" applyFont="1" applyBorder="1" applyAlignment="1">
      <alignment vertical="center"/>
    </xf>
    <xf numFmtId="3" fontId="70" fillId="0" borderId="16" xfId="5" applyNumberFormat="1" applyFont="1" applyBorder="1" applyAlignment="1" applyProtection="1">
      <alignment vertical="center"/>
      <protection locked="0"/>
    </xf>
    <xf numFmtId="3" fontId="70" fillId="0" borderId="11" xfId="5" applyNumberFormat="1" applyFont="1" applyBorder="1" applyAlignment="1" applyProtection="1">
      <alignment vertical="center"/>
      <protection locked="0"/>
    </xf>
    <xf numFmtId="0" fontId="5" fillId="0" borderId="0" xfId="5" applyFont="1" applyAlignment="1"/>
    <xf numFmtId="3" fontId="70" fillId="0" borderId="10" xfId="5" applyNumberFormat="1" applyFont="1" applyBorder="1" applyAlignment="1" applyProtection="1">
      <alignment vertical="center"/>
      <protection locked="0"/>
    </xf>
    <xf numFmtId="3" fontId="52" fillId="0" borderId="17" xfId="5" applyNumberFormat="1" applyFont="1" applyBorder="1" applyAlignment="1" applyProtection="1">
      <alignment horizontal="right" vertical="center"/>
      <protection locked="0"/>
    </xf>
    <xf numFmtId="3" fontId="67" fillId="0" borderId="0" xfId="5" applyNumberFormat="1" applyFont="1" applyBorder="1" applyAlignment="1" applyProtection="1">
      <alignment horizontal="right"/>
      <protection locked="0"/>
    </xf>
    <xf numFmtId="0" fontId="5" fillId="0" borderId="0" xfId="5" applyFont="1" applyBorder="1"/>
    <xf numFmtId="0" fontId="5" fillId="0" borderId="0" xfId="5" applyFont="1" applyAlignment="1">
      <alignment vertical="top"/>
    </xf>
    <xf numFmtId="0" fontId="39" fillId="0" borderId="0" xfId="5" applyFont="1" applyProtection="1">
      <protection locked="0"/>
    </xf>
    <xf numFmtId="0" fontId="39" fillId="0" borderId="0" xfId="5" applyFont="1" applyBorder="1" applyProtection="1">
      <protection locked="0"/>
    </xf>
    <xf numFmtId="0" fontId="41" fillId="0" borderId="0" xfId="5" applyFont="1" applyBorder="1" applyProtection="1">
      <protection locked="0"/>
    </xf>
    <xf numFmtId="0" fontId="60" fillId="0" borderId="0" xfId="5" applyFont="1" applyProtection="1">
      <protection locked="0"/>
    </xf>
    <xf numFmtId="0" fontId="39" fillId="0" borderId="7" xfId="5" applyFont="1" applyBorder="1" applyProtection="1">
      <protection locked="0"/>
    </xf>
    <xf numFmtId="0" fontId="50" fillId="0" borderId="0" xfId="4" applyFont="1" applyProtection="1">
      <protection locked="0"/>
    </xf>
    <xf numFmtId="0" fontId="50" fillId="0" borderId="1" xfId="4" applyFont="1" applyBorder="1" applyProtection="1">
      <protection locked="0"/>
    </xf>
    <xf numFmtId="0" fontId="50" fillId="0" borderId="0" xfId="4" applyFont="1" applyBorder="1" applyProtection="1">
      <protection locked="0"/>
    </xf>
    <xf numFmtId="0" fontId="35" fillId="0" borderId="0" xfId="4" applyFont="1" applyBorder="1" applyProtection="1">
      <protection locked="0"/>
    </xf>
    <xf numFmtId="0" fontId="35" fillId="0" borderId="1" xfId="4" applyFont="1" applyBorder="1" applyProtection="1">
      <protection locked="0"/>
    </xf>
    <xf numFmtId="0" fontId="35" fillId="0" borderId="0" xfId="4" applyFont="1" applyProtection="1">
      <protection locked="0"/>
    </xf>
    <xf numFmtId="0" fontId="5" fillId="0" borderId="7" xfId="5" applyFont="1" applyBorder="1"/>
    <xf numFmtId="169" fontId="68" fillId="0" borderId="7" xfId="0" applyNumberFormat="1" applyFont="1" applyBorder="1" applyAlignment="1">
      <alignment horizontal="center" vertical="center"/>
    </xf>
    <xf numFmtId="0" fontId="35" fillId="0" borderId="7" xfId="3" applyFont="1" applyBorder="1"/>
    <xf numFmtId="0" fontId="56" fillId="0" borderId="0" xfId="3" applyFont="1" applyBorder="1"/>
    <xf numFmtId="0" fontId="35" fillId="0" borderId="2" xfId="3" applyFont="1" applyBorder="1" applyAlignment="1">
      <alignment horizontal="centerContinuous" vertical="center"/>
    </xf>
    <xf numFmtId="0" fontId="35" fillId="0" borderId="0" xfId="3" applyFont="1" applyBorder="1" applyAlignment="1">
      <alignment vertical="center"/>
    </xf>
    <xf numFmtId="0" fontId="35" fillId="0" borderId="0" xfId="3" applyFont="1" applyBorder="1" applyAlignment="1" applyProtection="1">
      <alignment horizontal="right" vertical="center"/>
      <protection locked="0"/>
    </xf>
    <xf numFmtId="0" fontId="49" fillId="0" borderId="7" xfId="3" applyFont="1" applyBorder="1" applyAlignment="1" applyProtection="1">
      <protection locked="0"/>
    </xf>
    <xf numFmtId="0" fontId="51" fillId="0" borderId="7" xfId="3" applyFont="1" applyBorder="1" applyAlignment="1"/>
    <xf numFmtId="0" fontId="29" fillId="0" borderId="7" xfId="3" applyFont="1" applyBorder="1" applyAlignment="1"/>
    <xf numFmtId="0" fontId="35" fillId="0" borderId="7" xfId="3" applyFont="1" applyBorder="1" applyAlignment="1">
      <alignment vertical="center"/>
    </xf>
    <xf numFmtId="0" fontId="56" fillId="0" borderId="7" xfId="3" applyFont="1" applyBorder="1" applyAlignment="1">
      <alignment vertical="center"/>
    </xf>
    <xf numFmtId="0" fontId="49" fillId="0" borderId="0" xfId="3" applyFont="1" applyBorder="1" applyAlignment="1" applyProtection="1">
      <alignment horizontal="centerContinuous"/>
      <protection locked="0"/>
    </xf>
    <xf numFmtId="0" fontId="49" fillId="0" borderId="0" xfId="3" applyFont="1" applyBorder="1" applyAlignment="1">
      <alignment horizontal="centerContinuous"/>
    </xf>
    <xf numFmtId="0" fontId="49" fillId="0" borderId="0" xfId="3" applyFont="1" applyBorder="1" applyAlignment="1" applyProtection="1">
      <alignment horizontal="center"/>
      <protection locked="0"/>
    </xf>
    <xf numFmtId="0" fontId="35" fillId="0" borderId="0" xfId="3" applyFont="1" applyBorder="1" applyAlignment="1" applyProtection="1">
      <alignment horizontal="center"/>
      <protection locked="0"/>
    </xf>
    <xf numFmtId="0" fontId="35" fillId="0" borderId="0" xfId="3" applyFont="1" applyBorder="1" applyAlignment="1" applyProtection="1">
      <alignment horizontal="center" vertical="center"/>
      <protection locked="0"/>
    </xf>
    <xf numFmtId="0" fontId="56" fillId="0" borderId="0" xfId="3" applyFont="1" applyBorder="1" applyAlignment="1">
      <alignment vertical="top"/>
    </xf>
    <xf numFmtId="0" fontId="49" fillId="0" borderId="7" xfId="3" applyFont="1" applyBorder="1" applyAlignment="1" applyProtection="1">
      <alignment vertical="center"/>
      <protection locked="0"/>
    </xf>
    <xf numFmtId="0" fontId="35" fillId="0" borderId="2" xfId="3" applyFont="1" applyBorder="1" applyAlignment="1">
      <alignment horizontal="left"/>
    </xf>
    <xf numFmtId="0" fontId="35" fillId="0" borderId="0" xfId="3" applyFont="1" applyProtection="1">
      <protection locked="0"/>
    </xf>
    <xf numFmtId="0" fontId="35" fillId="0" borderId="7" xfId="4" applyFont="1" applyBorder="1"/>
    <xf numFmtId="0" fontId="35" fillId="0" borderId="1" xfId="3" applyFont="1" applyBorder="1"/>
    <xf numFmtId="164" fontId="39" fillId="0" borderId="7" xfId="3" quotePrefix="1" applyNumberFormat="1" applyFont="1" applyBorder="1" applyAlignment="1" applyProtection="1">
      <alignment horizontal="centerContinuous"/>
      <protection locked="0"/>
    </xf>
    <xf numFmtId="164" fontId="39" fillId="0" borderId="7" xfId="3" quotePrefix="1" applyNumberFormat="1" applyFont="1" applyBorder="1" applyAlignment="1">
      <alignment horizontal="centerContinuous"/>
    </xf>
    <xf numFmtId="164" fontId="39" fillId="0" borderId="7" xfId="3" applyNumberFormat="1" applyFont="1" applyBorder="1" applyAlignment="1">
      <alignment horizontal="centerContinuous"/>
    </xf>
    <xf numFmtId="0" fontId="39" fillId="0" borderId="7" xfId="3" applyFont="1" applyBorder="1" applyAlignment="1" applyProtection="1">
      <alignment horizontal="center" vertical="center"/>
      <protection locked="0"/>
    </xf>
    <xf numFmtId="0" fontId="35" fillId="0" borderId="0" xfId="3" applyFont="1" applyBorder="1" applyAlignment="1">
      <alignment horizontal="right" vertical="center"/>
    </xf>
    <xf numFmtId="0" fontId="39" fillId="0" borderId="7" xfId="3" applyFont="1" applyBorder="1" applyAlignment="1" applyProtection="1">
      <alignment horizontal="centerContinuous"/>
      <protection locked="0"/>
    </xf>
    <xf numFmtId="0" fontId="39" fillId="0" borderId="7" xfId="3" applyFont="1" applyBorder="1" applyAlignment="1">
      <alignment horizontal="left"/>
    </xf>
    <xf numFmtId="164" fontId="39" fillId="0" borderId="7" xfId="3" applyNumberFormat="1" applyFont="1" applyBorder="1" applyAlignment="1" applyProtection="1">
      <alignment horizontal="center"/>
      <protection locked="0"/>
    </xf>
    <xf numFmtId="37" fontId="37" fillId="0" borderId="0" xfId="4" applyNumberFormat="1" applyFont="1" applyBorder="1" applyProtection="1">
      <protection locked="0"/>
    </xf>
    <xf numFmtId="2" fontId="37" fillId="0" borderId="0" xfId="4" applyNumberFormat="1" applyFont="1" applyBorder="1" applyAlignment="1" applyProtection="1">
      <alignment horizontal="center"/>
      <protection locked="0"/>
    </xf>
    <xf numFmtId="37" fontId="37" fillId="0" borderId="0" xfId="4" applyNumberFormat="1" applyFont="1" applyBorder="1" applyAlignment="1" applyProtection="1">
      <alignment vertical="top"/>
    </xf>
    <xf numFmtId="0" fontId="13" fillId="0" borderId="0" xfId="3" applyFont="1"/>
    <xf numFmtId="0" fontId="56" fillId="0" borderId="0" xfId="3" applyFont="1"/>
    <xf numFmtId="0" fontId="6" fillId="0" borderId="0" xfId="6" applyFont="1" applyBorder="1"/>
    <xf numFmtId="166" fontId="16" fillId="0" borderId="1" xfId="0" applyFont="1" applyBorder="1" applyAlignment="1">
      <alignment horizontal="right" vertical="top"/>
    </xf>
    <xf numFmtId="166" fontId="33" fillId="0" borderId="1" xfId="0" applyFont="1" applyFill="1" applyBorder="1" applyAlignment="1">
      <alignment vertical="top"/>
    </xf>
    <xf numFmtId="166" fontId="33" fillId="0" borderId="9" xfId="0" applyFont="1" applyBorder="1" applyAlignment="1" applyProtection="1">
      <alignment horizontal="left"/>
    </xf>
    <xf numFmtId="166" fontId="33" fillId="0" borderId="8" xfId="0" applyFont="1" applyBorder="1" applyAlignment="1" applyProtection="1">
      <alignment horizontal="left" vertical="center"/>
      <protection locked="0"/>
    </xf>
    <xf numFmtId="166" fontId="29" fillId="0" borderId="0" xfId="0" applyFont="1" applyBorder="1" applyAlignment="1">
      <alignment vertical="center"/>
    </xf>
    <xf numFmtId="166" fontId="33" fillId="0" borderId="0" xfId="0" applyFont="1" applyBorder="1" applyAlignment="1">
      <alignment horizontal="right"/>
    </xf>
    <xf numFmtId="0" fontId="39" fillId="0" borderId="0" xfId="6" applyFont="1"/>
    <xf numFmtId="3" fontId="70" fillId="0" borderId="11" xfId="5" applyNumberFormat="1" applyFont="1" applyBorder="1" applyAlignment="1">
      <alignment vertical="center"/>
    </xf>
    <xf numFmtId="166" fontId="49" fillId="0" borderId="0" xfId="0" applyFont="1" applyBorder="1"/>
    <xf numFmtId="0" fontId="49" fillId="0" borderId="2" xfId="3" applyFont="1" applyBorder="1" applyAlignment="1"/>
    <xf numFmtId="0" fontId="29" fillId="0" borderId="2" xfId="3" applyFont="1" applyBorder="1" applyAlignment="1"/>
    <xf numFmtId="0" fontId="35" fillId="0" borderId="2" xfId="3" applyFont="1" applyBorder="1" applyAlignment="1">
      <alignment vertical="center"/>
    </xf>
    <xf numFmtId="0" fontId="43" fillId="0" borderId="1" xfId="4" quotePrefix="1" applyFont="1" applyBorder="1" applyAlignment="1">
      <alignment vertical="top"/>
    </xf>
    <xf numFmtId="166" fontId="51" fillId="0" borderId="0" xfId="0" applyFont="1" applyAlignment="1"/>
    <xf numFmtId="0" fontId="71" fillId="0" borderId="0" xfId="3" applyFont="1" applyBorder="1" applyAlignment="1"/>
    <xf numFmtId="0" fontId="51" fillId="0" borderId="0" xfId="4" applyFont="1" applyAlignment="1">
      <alignment horizontal="right"/>
    </xf>
    <xf numFmtId="2" fontId="43" fillId="0" borderId="0" xfId="4" applyNumberFormat="1" applyFont="1" applyBorder="1" applyAlignment="1" applyProtection="1">
      <alignment horizontal="center" vertical="top"/>
      <protection locked="0"/>
    </xf>
    <xf numFmtId="169" fontId="37" fillId="0" borderId="0" xfId="0" applyNumberFormat="1" applyFont="1" applyBorder="1" applyAlignment="1">
      <alignment horizontal="right" vertical="center"/>
    </xf>
    <xf numFmtId="166" fontId="66" fillId="0" borderId="0" xfId="0" applyFont="1" applyBorder="1" applyAlignment="1">
      <alignment vertical="top"/>
    </xf>
    <xf numFmtId="0" fontId="33" fillId="0" borderId="0" xfId="6" applyFont="1" applyBorder="1" applyAlignment="1">
      <alignment horizontal="center" vertical="center" wrapText="1"/>
    </xf>
    <xf numFmtId="3" fontId="39" fillId="0" borderId="0" xfId="6" applyNumberFormat="1" applyFont="1" applyBorder="1" applyAlignment="1" applyProtection="1">
      <alignment horizontal="right" vertical="center"/>
      <protection locked="0"/>
    </xf>
    <xf numFmtId="3" fontId="67" fillId="0" borderId="0" xfId="6" applyNumberFormat="1" applyFont="1" applyBorder="1" applyAlignment="1" applyProtection="1">
      <alignment vertical="center"/>
    </xf>
    <xf numFmtId="3" fontId="67" fillId="0" borderId="0" xfId="6" applyNumberFormat="1" applyFont="1" applyBorder="1" applyAlignment="1" applyProtection="1">
      <alignment horizontal="right" vertical="center"/>
    </xf>
    <xf numFmtId="166" fontId="72" fillId="0" borderId="0" xfId="0" applyFont="1"/>
    <xf numFmtId="166" fontId="57" fillId="0" borderId="0" xfId="0" applyFont="1" applyAlignment="1">
      <alignment horizontal="center" wrapText="1"/>
    </xf>
    <xf numFmtId="10" fontId="73" fillId="0" borderId="16" xfId="0" applyNumberFormat="1" applyFont="1" applyBorder="1" applyAlignment="1">
      <alignment horizontal="center"/>
    </xf>
    <xf numFmtId="166" fontId="73" fillId="0" borderId="16" xfId="0" applyFont="1" applyBorder="1" applyAlignment="1">
      <alignment horizontal="center"/>
    </xf>
    <xf numFmtId="2" fontId="73" fillId="0" borderId="16" xfId="0" applyNumberFormat="1" applyFont="1" applyBorder="1" applyAlignment="1">
      <alignment horizontal="center"/>
    </xf>
    <xf numFmtId="0" fontId="29" fillId="0" borderId="1" xfId="5" applyFont="1" applyBorder="1" applyAlignment="1">
      <alignment vertical="top"/>
    </xf>
    <xf numFmtId="3" fontId="39" fillId="0" borderId="6" xfId="6" applyNumberFormat="1" applyFont="1" applyBorder="1" applyAlignment="1" applyProtection="1">
      <alignment horizontal="right"/>
      <protection locked="0"/>
    </xf>
    <xf numFmtId="3" fontId="39" fillId="0" borderId="18" xfId="6" applyNumberFormat="1" applyFont="1" applyBorder="1" applyAlignment="1" applyProtection="1">
      <alignment horizontal="right"/>
      <protection locked="0"/>
    </xf>
    <xf numFmtId="166" fontId="0" fillId="0" borderId="0" xfId="0" applyFont="1"/>
    <xf numFmtId="166" fontId="33" fillId="0" borderId="5" xfId="0" applyFont="1" applyBorder="1" applyAlignment="1">
      <alignment horizontal="left" vertical="center"/>
    </xf>
    <xf numFmtId="166" fontId="33" fillId="0" borderId="9" xfId="0" applyFont="1" applyBorder="1" applyAlignment="1" applyProtection="1">
      <alignment horizontal="left" vertical="top"/>
      <protection locked="0"/>
    </xf>
    <xf numFmtId="166" fontId="29" fillId="0" borderId="5" xfId="0" applyFont="1" applyBorder="1" applyAlignment="1">
      <alignment vertical="top"/>
    </xf>
    <xf numFmtId="166" fontId="29" fillId="0" borderId="5" xfId="0" applyFont="1" applyFill="1" applyBorder="1" applyAlignment="1">
      <alignment vertical="top"/>
    </xf>
    <xf numFmtId="166" fontId="33" fillId="0" borderId="10" xfId="0" applyFont="1" applyFill="1" applyBorder="1" applyAlignment="1" applyProtection="1">
      <alignment horizontal="left" vertical="top"/>
    </xf>
    <xf numFmtId="166" fontId="13" fillId="0" borderId="0" xfId="0" applyFont="1" applyFill="1" applyBorder="1" applyAlignment="1" applyProtection="1">
      <alignment horizontal="left"/>
    </xf>
    <xf numFmtId="166" fontId="29" fillId="0" borderId="5" xfId="0" applyFont="1" applyFill="1" applyBorder="1" applyAlignment="1">
      <alignment vertical="center"/>
    </xf>
    <xf numFmtId="166" fontId="13" fillId="0" borderId="0" xfId="0" applyFont="1" applyFill="1" applyBorder="1" applyAlignment="1"/>
    <xf numFmtId="166" fontId="29" fillId="0" borderId="1" xfId="0" applyFont="1" applyFill="1" applyBorder="1" applyAlignment="1">
      <alignment horizontal="left" vertical="top"/>
    </xf>
    <xf numFmtId="166" fontId="29" fillId="0" borderId="1" xfId="0" applyFont="1" applyFill="1" applyBorder="1" applyAlignment="1" applyProtection="1">
      <alignment vertical="center"/>
    </xf>
    <xf numFmtId="166" fontId="33" fillId="0" borderId="1" xfId="0" applyFont="1" applyFill="1" applyBorder="1" applyAlignment="1" applyProtection="1">
      <alignment vertical="center"/>
    </xf>
    <xf numFmtId="166" fontId="12" fillId="0" borderId="4" xfId="0" applyFont="1" applyFill="1" applyBorder="1" applyAlignment="1"/>
    <xf numFmtId="166" fontId="13" fillId="0" borderId="7" xfId="0" applyFont="1" applyFill="1" applyBorder="1" applyAlignment="1" applyProtection="1">
      <alignment horizontal="left" vertical="center"/>
    </xf>
    <xf numFmtId="166" fontId="13" fillId="0" borderId="7" xfId="0" applyFont="1" applyFill="1" applyBorder="1" applyAlignment="1">
      <alignment vertical="top"/>
    </xf>
    <xf numFmtId="166" fontId="13" fillId="0" borderId="7" xfId="0" applyFont="1" applyFill="1" applyBorder="1"/>
    <xf numFmtId="166" fontId="29" fillId="0" borderId="7" xfId="0" applyFont="1" applyFill="1" applyBorder="1" applyAlignment="1">
      <alignment horizontal="left" vertical="center"/>
    </xf>
    <xf numFmtId="166" fontId="33" fillId="0" borderId="7" xfId="0" applyFont="1" applyFill="1" applyBorder="1" applyAlignment="1" applyProtection="1">
      <alignment vertical="center"/>
    </xf>
    <xf numFmtId="166" fontId="33" fillId="0" borderId="8" xfId="0" applyFont="1" applyFill="1" applyBorder="1" applyAlignment="1">
      <alignment vertical="top"/>
    </xf>
    <xf numFmtId="166" fontId="33" fillId="0" borderId="10" xfId="0" applyFont="1" applyFill="1" applyBorder="1" applyAlignment="1" applyProtection="1">
      <alignment vertical="center"/>
    </xf>
    <xf numFmtId="166" fontId="33" fillId="0" borderId="1" xfId="0" applyFont="1" applyFill="1" applyBorder="1" applyAlignment="1">
      <alignment vertical="center"/>
    </xf>
    <xf numFmtId="166" fontId="33" fillId="0" borderId="10" xfId="0" applyFont="1" applyFill="1" applyBorder="1" applyAlignment="1">
      <alignment vertical="center"/>
    </xf>
    <xf numFmtId="166" fontId="33" fillId="0" borderId="11" xfId="0" applyFont="1" applyFill="1" applyBorder="1" applyAlignment="1" applyProtection="1">
      <alignment horizontal="left" vertical="center"/>
      <protection locked="0"/>
    </xf>
    <xf numFmtId="166" fontId="33" fillId="0" borderId="2" xfId="0" applyFont="1" applyFill="1" applyBorder="1" applyAlignment="1">
      <alignment horizontal="left" vertical="center"/>
    </xf>
    <xf numFmtId="166" fontId="39" fillId="0" borderId="2" xfId="0" applyFont="1" applyFill="1" applyBorder="1" applyAlignment="1">
      <alignment horizontal="center" vertical="center"/>
    </xf>
    <xf numFmtId="166" fontId="0" fillId="0" borderId="2" xfId="0" applyFill="1" applyBorder="1"/>
    <xf numFmtId="166" fontId="0" fillId="0" borderId="3" xfId="0" applyFill="1" applyBorder="1"/>
    <xf numFmtId="166" fontId="0" fillId="0" borderId="0" xfId="0" applyFill="1"/>
    <xf numFmtId="166" fontId="27" fillId="0" borderId="0" xfId="0" applyFont="1" applyFill="1" applyAlignment="1">
      <alignment horizontal="right" vertical="center"/>
    </xf>
    <xf numFmtId="166" fontId="14" fillId="0" borderId="0" xfId="0" applyFont="1" applyFill="1" applyAlignment="1">
      <alignment horizontal="centerContinuous" vertical="center"/>
    </xf>
    <xf numFmtId="166" fontId="13" fillId="0" borderId="0" xfId="0" applyFont="1" applyFill="1" applyAlignment="1">
      <alignment vertical="center"/>
    </xf>
    <xf numFmtId="0" fontId="33" fillId="0" borderId="2" xfId="6" applyFont="1" applyBorder="1" applyAlignment="1">
      <alignment horizontal="center"/>
    </xf>
    <xf numFmtId="0" fontId="33" fillId="0" borderId="3" xfId="6" applyFont="1" applyBorder="1" applyAlignment="1">
      <alignment horizontal="center"/>
    </xf>
    <xf numFmtId="0" fontId="33" fillId="0" borderId="16" xfId="6" applyFont="1" applyBorder="1" applyAlignment="1">
      <alignment horizontal="center" wrapText="1"/>
    </xf>
    <xf numFmtId="0" fontId="33" fillId="0" borderId="11" xfId="6" applyFont="1" applyBorder="1" applyAlignment="1">
      <alignment horizontal="center" wrapText="1"/>
    </xf>
    <xf numFmtId="0" fontId="41" fillId="0" borderId="0" xfId="6" applyFont="1" applyBorder="1" applyAlignment="1">
      <alignment horizontal="right" vertical="center"/>
    </xf>
    <xf numFmtId="0" fontId="6" fillId="0" borderId="11" xfId="6" applyFont="1" applyBorder="1"/>
    <xf numFmtId="3" fontId="33" fillId="0" borderId="1" xfId="6" applyNumberFormat="1" applyFont="1" applyBorder="1" applyAlignment="1">
      <alignment vertical="top"/>
    </xf>
    <xf numFmtId="3" fontId="40" fillId="0" borderId="0" xfId="6" applyNumberFormat="1" applyFont="1" applyBorder="1" applyAlignment="1" applyProtection="1">
      <alignment horizontal="left" vertical="top"/>
      <protection locked="0"/>
    </xf>
    <xf numFmtId="3" fontId="40" fillId="0" borderId="7" xfId="6" applyNumberFormat="1" applyFont="1" applyBorder="1" applyAlignment="1" applyProtection="1">
      <alignment horizontal="left" vertical="top"/>
      <protection locked="0"/>
    </xf>
    <xf numFmtId="3" fontId="33" fillId="0" borderId="0" xfId="6" applyNumberFormat="1" applyFont="1" applyAlignment="1">
      <alignment vertical="top"/>
    </xf>
    <xf numFmtId="3" fontId="40" fillId="0" borderId="0" xfId="6" applyNumberFormat="1" applyFont="1" applyAlignment="1" applyProtection="1">
      <alignment horizontal="left" vertical="top"/>
      <protection locked="0"/>
    </xf>
    <xf numFmtId="3" fontId="33" fillId="0" borderId="0" xfId="6" applyNumberFormat="1" applyFont="1" applyAlignment="1">
      <alignment horizontal="left" vertical="top"/>
    </xf>
    <xf numFmtId="0" fontId="67" fillId="0" borderId="0" xfId="6" applyFont="1" applyBorder="1" applyAlignment="1">
      <alignment horizontal="centerContinuous" vertical="top"/>
    </xf>
    <xf numFmtId="0" fontId="35" fillId="0" borderId="0" xfId="6" applyFont="1" applyAlignment="1">
      <alignment horizontal="right" vertical="top"/>
    </xf>
    <xf numFmtId="0" fontId="51" fillId="0" borderId="15" xfId="6" applyFont="1" applyBorder="1" applyAlignment="1">
      <alignment horizontal="center" vertical="center" wrapText="1"/>
    </xf>
    <xf numFmtId="0" fontId="6" fillId="0" borderId="0" xfId="6" applyFont="1" applyAlignment="1">
      <alignment vertical="center"/>
    </xf>
    <xf numFmtId="0" fontId="33" fillId="0" borderId="3" xfId="6" applyFont="1" applyBorder="1" applyAlignment="1">
      <alignment horizontal="right" vertical="center"/>
    </xf>
    <xf numFmtId="3" fontId="33" fillId="0" borderId="3" xfId="6" applyNumberFormat="1" applyFont="1" applyBorder="1" applyAlignment="1" applyProtection="1">
      <alignment horizontal="right" vertical="center"/>
      <protection locked="0"/>
    </xf>
    <xf numFmtId="0" fontId="35" fillId="0" borderId="2" xfId="5" applyFont="1" applyBorder="1" applyAlignment="1">
      <alignment horizontal="left" vertical="center" wrapText="1"/>
    </xf>
    <xf numFmtId="3" fontId="33" fillId="0" borderId="0" xfId="6" applyNumberFormat="1" applyFont="1" applyAlignment="1">
      <alignment horizontal="right"/>
    </xf>
    <xf numFmtId="0" fontId="42" fillId="0" borderId="1" xfId="5" applyFont="1" applyBorder="1" applyAlignment="1">
      <alignment horizontal="centerContinuous"/>
    </xf>
    <xf numFmtId="0" fontId="42" fillId="0" borderId="7" xfId="5" applyFont="1" applyBorder="1" applyAlignment="1">
      <alignment horizontal="centerContinuous" vertical="top"/>
    </xf>
    <xf numFmtId="0" fontId="5" fillId="0" borderId="19" xfId="5" applyFont="1" applyBorder="1" applyAlignment="1">
      <alignment horizontal="center" vertical="center" wrapText="1"/>
    </xf>
    <xf numFmtId="10" fontId="69" fillId="0" borderId="20" xfId="5" applyNumberFormat="1" applyFont="1" applyBorder="1" applyAlignment="1" applyProtection="1">
      <alignment horizontal="center" vertical="center"/>
      <protection locked="0"/>
    </xf>
    <xf numFmtId="0" fontId="35" fillId="0" borderId="0" xfId="5" applyFont="1" applyBorder="1" applyAlignment="1">
      <alignment horizontal="centerContinuous"/>
    </xf>
    <xf numFmtId="0" fontId="35" fillId="0" borderId="0" xfId="5" applyFont="1" applyBorder="1" applyAlignment="1">
      <alignment horizontal="centerContinuous" vertical="top"/>
    </xf>
    <xf numFmtId="0" fontId="35" fillId="0" borderId="2" xfId="5" applyFont="1" applyBorder="1" applyAlignment="1">
      <alignment horizontal="left" vertical="center"/>
    </xf>
    <xf numFmtId="0" fontId="35" fillId="0" borderId="12" xfId="5" applyFont="1" applyBorder="1" applyAlignment="1">
      <alignment horizontal="center" vertical="center" wrapText="1"/>
    </xf>
    <xf numFmtId="0" fontId="47" fillId="0" borderId="15" xfId="5" applyFont="1" applyBorder="1" applyAlignment="1">
      <alignment horizontal="center" vertical="top"/>
    </xf>
    <xf numFmtId="0" fontId="35" fillId="0" borderId="3" xfId="5" applyFont="1" applyBorder="1" applyAlignment="1">
      <alignment horizontal="left" vertical="center"/>
    </xf>
    <xf numFmtId="0" fontId="37" fillId="0" borderId="0" xfId="5" applyFont="1" applyAlignment="1">
      <alignment horizontal="right" vertical="top"/>
    </xf>
    <xf numFmtId="0" fontId="51" fillId="0" borderId="1" xfId="5" applyFont="1" applyBorder="1" applyAlignment="1"/>
    <xf numFmtId="0" fontId="51" fillId="0" borderId="1" xfId="3" applyFont="1" applyBorder="1" applyAlignment="1">
      <alignment wrapText="1"/>
    </xf>
    <xf numFmtId="0" fontId="29" fillId="0" borderId="1" xfId="3" applyFont="1" applyBorder="1" applyAlignment="1"/>
    <xf numFmtId="0" fontId="35" fillId="0" borderId="1" xfId="3" applyFont="1" applyBorder="1" applyAlignment="1">
      <alignment vertical="center"/>
    </xf>
    <xf numFmtId="0" fontId="51" fillId="0" borderId="1" xfId="3" applyFont="1" applyBorder="1" applyAlignment="1">
      <alignment vertical="center"/>
    </xf>
    <xf numFmtId="0" fontId="49" fillId="0" borderId="1" xfId="3" applyFont="1" applyBorder="1" applyAlignment="1">
      <alignment vertical="center"/>
    </xf>
    <xf numFmtId="0" fontId="51" fillId="0" borderId="1" xfId="3" applyFont="1" applyBorder="1" applyAlignment="1">
      <alignment horizontal="left" wrapText="1"/>
    </xf>
    <xf numFmtId="0" fontId="35" fillId="0" borderId="1" xfId="3" applyFont="1" applyBorder="1" applyAlignment="1">
      <alignment horizontal="left" vertical="center" wrapText="1"/>
    </xf>
    <xf numFmtId="0" fontId="51" fillId="0" borderId="1" xfId="3" applyFont="1" applyBorder="1" applyAlignment="1">
      <alignment horizontal="left" vertical="center" wrapText="1"/>
    </xf>
    <xf numFmtId="0" fontId="35" fillId="0" borderId="7" xfId="3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vertical="center"/>
    </xf>
    <xf numFmtId="0" fontId="49" fillId="0" borderId="7" xfId="3" applyFont="1" applyBorder="1" applyAlignment="1">
      <alignment vertical="center"/>
    </xf>
    <xf numFmtId="0" fontId="51" fillId="0" borderId="7" xfId="3" applyFont="1" applyBorder="1" applyAlignment="1">
      <alignment wrapText="1"/>
    </xf>
    <xf numFmtId="0" fontId="51" fillId="0" borderId="0" xfId="4" applyFont="1" applyAlignment="1">
      <alignment vertical="center"/>
    </xf>
    <xf numFmtId="0" fontId="29" fillId="0" borderId="1" xfId="4" applyFont="1" applyBorder="1" applyAlignment="1">
      <alignment vertical="top"/>
    </xf>
    <xf numFmtId="0" fontId="39" fillId="0" borderId="7" xfId="6" applyFont="1" applyBorder="1" applyAlignment="1" applyProtection="1">
      <alignment vertical="center"/>
      <protection locked="0"/>
    </xf>
    <xf numFmtId="0" fontId="63" fillId="0" borderId="0" xfId="6" applyFont="1" applyBorder="1" applyAlignment="1"/>
    <xf numFmtId="0" fontId="67" fillId="0" borderId="1" xfId="6" applyFont="1" applyBorder="1" applyAlignment="1">
      <alignment horizontal="centerContinuous"/>
    </xf>
    <xf numFmtId="0" fontId="42" fillId="0" borderId="1" xfId="6" applyFont="1" applyBorder="1" applyAlignment="1">
      <alignment horizontal="centerContinuous"/>
    </xf>
    <xf numFmtId="0" fontId="37" fillId="0" borderId="1" xfId="6" applyFont="1" applyBorder="1" applyAlignment="1">
      <alignment horizontal="centerContinuous"/>
    </xf>
    <xf numFmtId="0" fontId="35" fillId="0" borderId="1" xfId="6" applyFont="1" applyBorder="1" applyAlignment="1">
      <alignment horizontal="centerContinuous"/>
    </xf>
    <xf numFmtId="0" fontId="29" fillId="0" borderId="1" xfId="6" applyFont="1" applyBorder="1" applyAlignment="1">
      <alignment horizontal="center" vertical="top"/>
    </xf>
    <xf numFmtId="0" fontId="43" fillId="0" borderId="1" xfId="4" applyFont="1" applyBorder="1" applyAlignment="1">
      <alignment vertical="top"/>
    </xf>
    <xf numFmtId="0" fontId="51" fillId="0" borderId="0" xfId="3" applyFont="1" applyAlignment="1">
      <alignment vertical="top"/>
    </xf>
    <xf numFmtId="0" fontId="36" fillId="0" borderId="0" xfId="3" applyFont="1" applyAlignment="1">
      <alignment vertical="top"/>
    </xf>
    <xf numFmtId="166" fontId="36" fillId="0" borderId="0" xfId="0" applyFont="1" applyAlignment="1">
      <alignment vertical="top"/>
    </xf>
    <xf numFmtId="0" fontId="36" fillId="0" borderId="0" xfId="3" applyFont="1" applyBorder="1" applyAlignment="1">
      <alignment vertical="top"/>
    </xf>
    <xf numFmtId="0" fontId="36" fillId="0" borderId="0" xfId="3" applyFont="1" applyAlignment="1">
      <alignment horizontal="right" vertical="top"/>
    </xf>
    <xf numFmtId="166" fontId="0" fillId="0" borderId="0" xfId="0" applyAlignment="1">
      <alignment vertical="top"/>
    </xf>
    <xf numFmtId="164" fontId="39" fillId="0" borderId="0" xfId="3" quotePrefix="1" applyNumberFormat="1" applyFont="1" applyBorder="1" applyAlignment="1" applyProtection="1">
      <alignment horizontal="centerContinuous"/>
      <protection locked="0"/>
    </xf>
    <xf numFmtId="0" fontId="39" fillId="0" borderId="1" xfId="3" applyFont="1" applyBorder="1"/>
    <xf numFmtId="164" fontId="39" fillId="0" borderId="0" xfId="3" applyNumberFormat="1" applyFont="1" applyBorder="1" applyAlignment="1" applyProtection="1">
      <alignment horizontal="center"/>
      <protection locked="0"/>
    </xf>
    <xf numFmtId="0" fontId="51" fillId="0" borderId="0" xfId="4" applyFont="1" applyBorder="1" applyAlignment="1">
      <alignment horizontal="right" vertical="top"/>
    </xf>
    <xf numFmtId="0" fontId="39" fillId="0" borderId="0" xfId="3" applyFont="1" applyBorder="1" applyAlignment="1" applyProtection="1">
      <alignment horizontal="centerContinuous"/>
      <protection locked="0"/>
    </xf>
    <xf numFmtId="0" fontId="39" fillId="0" borderId="0" xfId="3" applyFont="1" applyBorder="1" applyAlignment="1">
      <alignment horizontal="centerContinuous"/>
    </xf>
    <xf numFmtId="0" fontId="39" fillId="0" borderId="0" xfId="3" applyFont="1" applyBorder="1" applyAlignment="1">
      <alignment horizontal="left"/>
    </xf>
    <xf numFmtId="0" fontId="39" fillId="0" borderId="0" xfId="3" applyFont="1" applyBorder="1"/>
    <xf numFmtId="0" fontId="51" fillId="0" borderId="1" xfId="3" applyFont="1" applyBorder="1" applyAlignment="1" applyProtection="1">
      <alignment horizontal="left" vertical="center"/>
      <protection locked="0"/>
    </xf>
    <xf numFmtId="0" fontId="58" fillId="0" borderId="0" xfId="3" applyFont="1" applyBorder="1"/>
    <xf numFmtId="0" fontId="39" fillId="0" borderId="0" xfId="4" applyFont="1" applyBorder="1" applyAlignment="1">
      <alignment horizontal="right"/>
    </xf>
    <xf numFmtId="0" fontId="51" fillId="0" borderId="2" xfId="3" applyFont="1" applyBorder="1" applyAlignment="1">
      <alignment wrapText="1"/>
    </xf>
    <xf numFmtId="0" fontId="51" fillId="0" borderId="7" xfId="3" applyFont="1" applyBorder="1" applyAlignment="1">
      <alignment horizontal="right" vertical="center"/>
    </xf>
    <xf numFmtId="166" fontId="9" fillId="0" borderId="2" xfId="0" applyFont="1" applyBorder="1" applyAlignment="1" applyProtection="1">
      <alignment horizontal="left" vertical="center"/>
    </xf>
    <xf numFmtId="166" fontId="33" fillId="0" borderId="9" xfId="0" applyFont="1" applyBorder="1" applyAlignment="1">
      <alignment horizontal="left" vertical="top"/>
    </xf>
    <xf numFmtId="166" fontId="33" fillId="0" borderId="7" xfId="0" applyFont="1" applyBorder="1" applyAlignment="1" applyProtection="1">
      <alignment horizontal="left" vertical="top"/>
    </xf>
    <xf numFmtId="0" fontId="34" fillId="0" borderId="0" xfId="6" applyFont="1" applyAlignment="1">
      <alignment horizontal="right" vertical="top"/>
    </xf>
    <xf numFmtId="0" fontId="42" fillId="0" borderId="1" xfId="6" applyFont="1" applyBorder="1" applyAlignment="1">
      <alignment horizontal="center"/>
    </xf>
    <xf numFmtId="0" fontId="37" fillId="0" borderId="1" xfId="6" applyFont="1" applyBorder="1" applyAlignment="1">
      <alignment horizontal="center"/>
    </xf>
    <xf numFmtId="164" fontId="39" fillId="0" borderId="1" xfId="6" quotePrefix="1" applyNumberFormat="1" applyFont="1" applyBorder="1" applyAlignment="1" applyProtection="1">
      <alignment horizontal="right"/>
      <protection locked="0"/>
    </xf>
    <xf numFmtId="164" fontId="39" fillId="0" borderId="1" xfId="6" quotePrefix="1" applyNumberFormat="1" applyFont="1" applyBorder="1" applyAlignment="1" applyProtection="1">
      <alignment horizontal="center"/>
      <protection locked="0"/>
    </xf>
    <xf numFmtId="164" fontId="39" fillId="0" borderId="1" xfId="6" applyNumberFormat="1" applyFont="1" applyBorder="1" applyAlignment="1">
      <alignment horizontal="center"/>
    </xf>
    <xf numFmtId="164" fontId="39" fillId="0" borderId="0" xfId="6" applyNumberFormat="1" applyFont="1" applyBorder="1" applyAlignment="1">
      <alignment horizontal="center"/>
    </xf>
    <xf numFmtId="0" fontId="6" fillId="0" borderId="0" xfId="6" applyFont="1" applyAlignment="1">
      <alignment horizontal="center"/>
    </xf>
    <xf numFmtId="0" fontId="6" fillId="0" borderId="0" xfId="6" applyFont="1" applyAlignment="1"/>
    <xf numFmtId="0" fontId="33" fillId="0" borderId="7" xfId="6" applyFont="1" applyBorder="1" applyAlignment="1">
      <alignment vertical="top"/>
    </xf>
    <xf numFmtId="0" fontId="33" fillId="0" borderId="8" xfId="6" applyFont="1" applyBorder="1" applyAlignment="1">
      <alignment vertical="top"/>
    </xf>
    <xf numFmtId="0" fontId="31" fillId="0" borderId="0" xfId="6" applyFont="1" applyBorder="1" applyAlignment="1">
      <alignment horizontal="center" vertical="top"/>
    </xf>
    <xf numFmtId="0" fontId="6" fillId="0" borderId="0" xfId="6" applyFont="1" applyAlignment="1">
      <alignment vertical="top"/>
    </xf>
    <xf numFmtId="3" fontId="33" fillId="0" borderId="1" xfId="6" applyNumberFormat="1" applyFont="1" applyBorder="1" applyAlignment="1">
      <alignment horizontal="left" vertical="center"/>
    </xf>
    <xf numFmtId="3" fontId="33" fillId="0" borderId="2" xfId="6" applyNumberFormat="1" applyFont="1" applyBorder="1" applyAlignment="1">
      <alignment horizontal="left" vertical="center"/>
    </xf>
    <xf numFmtId="0" fontId="33" fillId="0" borderId="0" xfId="6" applyFont="1" applyBorder="1" applyAlignment="1">
      <alignment horizontal="left" vertical="center"/>
    </xf>
    <xf numFmtId="0" fontId="33" fillId="0" borderId="0" xfId="6" applyFont="1" applyBorder="1" applyAlignment="1">
      <alignment horizontal="left" vertical="top"/>
    </xf>
    <xf numFmtId="0" fontId="33" fillId="0" borderId="1" xfId="6" applyFont="1" applyBorder="1" applyAlignment="1">
      <alignment horizontal="left" vertical="top"/>
    </xf>
    <xf numFmtId="166" fontId="75" fillId="0" borderId="0" xfId="0" applyFont="1" applyAlignment="1">
      <alignment horizontal="left" readingOrder="1"/>
    </xf>
    <xf numFmtId="3" fontId="39" fillId="0" borderId="0" xfId="6" applyNumberFormat="1" applyFont="1"/>
    <xf numFmtId="166" fontId="11" fillId="0" borderId="0" xfId="0" applyFont="1" applyBorder="1"/>
    <xf numFmtId="166" fontId="39" fillId="4" borderId="7" xfId="0" applyFont="1" applyFill="1" applyBorder="1" applyAlignment="1" applyProtection="1">
      <alignment vertical="center"/>
      <protection locked="0"/>
    </xf>
    <xf numFmtId="166" fontId="64" fillId="4" borderId="7" xfId="0" applyFont="1" applyFill="1" applyBorder="1" applyAlignment="1" applyProtection="1">
      <alignment vertical="center"/>
    </xf>
    <xf numFmtId="166" fontId="39" fillId="4" borderId="7" xfId="0" applyFont="1" applyFill="1" applyBorder="1" applyAlignment="1" applyProtection="1">
      <alignment horizontal="left" vertical="center"/>
      <protection locked="0"/>
    </xf>
    <xf numFmtId="166" fontId="17" fillId="4" borderId="7" xfId="0" applyFont="1" applyFill="1" applyBorder="1" applyAlignment="1" applyProtection="1">
      <alignment horizontal="left" vertical="center"/>
    </xf>
    <xf numFmtId="166" fontId="17" fillId="4" borderId="7" xfId="0" applyFont="1" applyFill="1" applyBorder="1" applyAlignment="1" applyProtection="1">
      <alignment horizontal="left" vertical="center"/>
      <protection locked="0"/>
    </xf>
    <xf numFmtId="166" fontId="39" fillId="4" borderId="7" xfId="0" applyFont="1" applyFill="1" applyBorder="1" applyAlignment="1">
      <alignment horizontal="left" vertical="top"/>
    </xf>
    <xf numFmtId="166" fontId="39" fillId="4" borderId="7" xfId="0" applyFont="1" applyFill="1" applyBorder="1" applyAlignment="1" applyProtection="1">
      <alignment horizontal="left" vertical="top"/>
      <protection locked="0"/>
    </xf>
    <xf numFmtId="166" fontId="39" fillId="4" borderId="8" xfId="0" applyFont="1" applyFill="1" applyBorder="1" applyAlignment="1">
      <alignment vertical="top"/>
    </xf>
    <xf numFmtId="166" fontId="62" fillId="4" borderId="1" xfId="0" applyFont="1" applyFill="1" applyBorder="1" applyAlignment="1" applyProtection="1">
      <alignment horizontal="right" vertical="center"/>
      <protection locked="0"/>
    </xf>
    <xf numFmtId="166" fontId="29" fillId="4" borderId="1" xfId="0" applyFont="1" applyFill="1" applyBorder="1" applyAlignment="1">
      <alignment vertical="top"/>
    </xf>
    <xf numFmtId="166" fontId="13" fillId="4" borderId="1" xfId="0" applyFont="1" applyFill="1" applyBorder="1" applyAlignment="1">
      <alignment vertical="top"/>
    </xf>
    <xf numFmtId="166" fontId="13" fillId="4" borderId="4" xfId="0" applyFont="1" applyFill="1" applyBorder="1" applyAlignment="1">
      <alignment horizontal="left" vertical="top"/>
    </xf>
    <xf numFmtId="166" fontId="39" fillId="4" borderId="9" xfId="0" applyFont="1" applyFill="1" applyBorder="1" applyAlignment="1" applyProtection="1">
      <alignment vertical="center"/>
      <protection locked="0"/>
    </xf>
    <xf numFmtId="166" fontId="41" fillId="4" borderId="7" xfId="0" applyFont="1" applyFill="1" applyBorder="1" applyAlignment="1" applyProtection="1">
      <alignment horizontal="centerContinuous"/>
      <protection locked="0"/>
    </xf>
    <xf numFmtId="166" fontId="39" fillId="4" borderId="7" xfId="0" applyFont="1" applyFill="1" applyBorder="1" applyAlignment="1" applyProtection="1">
      <alignment horizontal="centerContinuous"/>
    </xf>
    <xf numFmtId="166" fontId="39" fillId="4" borderId="0" xfId="0" applyFont="1" applyFill="1" applyBorder="1" applyAlignment="1" applyProtection="1">
      <alignment vertical="center"/>
      <protection locked="0"/>
    </xf>
    <xf numFmtId="166" fontId="39" fillId="4" borderId="0" xfId="0" applyFont="1" applyFill="1" applyBorder="1" applyAlignment="1" applyProtection="1">
      <alignment horizontal="left" vertical="center"/>
      <protection locked="0"/>
    </xf>
    <xf numFmtId="166" fontId="39" fillId="0" borderId="9" xfId="0" applyFont="1" applyFill="1" applyBorder="1" applyAlignment="1" applyProtection="1">
      <alignment horizontal="left" vertical="center"/>
      <protection locked="0"/>
    </xf>
    <xf numFmtId="166" fontId="13" fillId="4" borderId="7" xfId="0" applyFont="1" applyFill="1" applyBorder="1" applyAlignment="1">
      <alignment vertical="top"/>
    </xf>
    <xf numFmtId="166" fontId="33" fillId="4" borderId="9" xfId="0" applyFont="1" applyFill="1" applyBorder="1" applyAlignment="1" applyProtection="1">
      <alignment horizontal="left" vertical="center"/>
      <protection locked="0"/>
    </xf>
    <xf numFmtId="166" fontId="33" fillId="4" borderId="7" xfId="0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 applyProtection="1">
      <alignment horizontal="left" vertical="center"/>
    </xf>
    <xf numFmtId="166" fontId="39" fillId="0" borderId="7" xfId="0" applyFont="1" applyFill="1" applyBorder="1" applyAlignment="1" applyProtection="1">
      <alignment horizontal="left" vertical="center"/>
      <protection locked="0"/>
    </xf>
    <xf numFmtId="166" fontId="51" fillId="0" borderId="7" xfId="0" applyFont="1" applyFill="1" applyBorder="1" applyAlignment="1" applyProtection="1">
      <alignment vertical="center"/>
      <protection locked="0"/>
    </xf>
    <xf numFmtId="166" fontId="51" fillId="0" borderId="7" xfId="0" applyFont="1" applyFill="1" applyBorder="1" applyAlignment="1" applyProtection="1">
      <alignment vertical="center"/>
    </xf>
    <xf numFmtId="166" fontId="39" fillId="4" borderId="7" xfId="0" applyFont="1" applyFill="1" applyBorder="1" applyAlignment="1" applyProtection="1">
      <alignment horizontal="centerContinuous"/>
      <protection locked="0"/>
    </xf>
    <xf numFmtId="166" fontId="39" fillId="4" borderId="8" xfId="0" applyFont="1" applyFill="1" applyBorder="1" applyAlignment="1" applyProtection="1">
      <alignment horizontal="centerContinuous"/>
    </xf>
    <xf numFmtId="174" fontId="39" fillId="0" borderId="14" xfId="0" quotePrefix="1" applyNumberFormat="1" applyFont="1" applyBorder="1" applyAlignment="1" applyProtection="1">
      <alignment horizontal="center"/>
      <protection locked="0"/>
    </xf>
    <xf numFmtId="169" fontId="37" fillId="5" borderId="0" xfId="0" applyNumberFormat="1" applyFont="1" applyFill="1" applyBorder="1" applyAlignment="1">
      <alignment horizontal="right" vertical="center"/>
    </xf>
    <xf numFmtId="166" fontId="66" fillId="5" borderId="0" xfId="0" applyFont="1" applyFill="1" applyBorder="1" applyAlignment="1">
      <alignment vertical="top"/>
    </xf>
    <xf numFmtId="164" fontId="39" fillId="5" borderId="0" xfId="6" applyNumberFormat="1" applyFont="1" applyFill="1" applyBorder="1" applyAlignment="1">
      <alignment horizontal="center" vertical="center"/>
    </xf>
    <xf numFmtId="164" fontId="39" fillId="5" borderId="0" xfId="6" applyNumberFormat="1" applyFont="1" applyFill="1" applyBorder="1" applyAlignment="1">
      <alignment horizontal="center"/>
    </xf>
    <xf numFmtId="0" fontId="31" fillId="5" borderId="0" xfId="6" applyFont="1" applyFill="1" applyBorder="1" applyAlignment="1">
      <alignment horizontal="center" vertical="top"/>
    </xf>
    <xf numFmtId="0" fontId="33" fillId="5" borderId="0" xfId="6" applyFont="1" applyFill="1" applyBorder="1" applyAlignment="1">
      <alignment horizontal="center" vertical="center" wrapText="1"/>
    </xf>
    <xf numFmtId="3" fontId="39" fillId="5" borderId="6" xfId="6" applyNumberFormat="1" applyFont="1" applyFill="1" applyBorder="1" applyAlignment="1" applyProtection="1">
      <alignment horizontal="right"/>
      <protection locked="0"/>
    </xf>
    <xf numFmtId="3" fontId="39" fillId="5" borderId="0" xfId="6" applyNumberFormat="1" applyFont="1" applyFill="1" applyBorder="1" applyAlignment="1" applyProtection="1">
      <alignment horizontal="right" vertical="center"/>
      <protection locked="0"/>
    </xf>
    <xf numFmtId="3" fontId="39" fillId="5" borderId="0" xfId="6" applyNumberFormat="1" applyFont="1" applyFill="1" applyBorder="1" applyAlignment="1" applyProtection="1">
      <alignment vertical="center"/>
    </xf>
    <xf numFmtId="0" fontId="39" fillId="5" borderId="0" xfId="6" applyFont="1" applyFill="1"/>
    <xf numFmtId="3" fontId="67" fillId="5" borderId="0" xfId="6" applyNumberFormat="1" applyFont="1" applyFill="1" applyBorder="1" applyAlignment="1" applyProtection="1">
      <alignment vertical="center"/>
    </xf>
    <xf numFmtId="3" fontId="39" fillId="5" borderId="0" xfId="6" applyNumberFormat="1" applyFont="1" applyFill="1" applyBorder="1" applyAlignment="1" applyProtection="1">
      <alignment vertical="center"/>
      <protection locked="0"/>
    </xf>
    <xf numFmtId="3" fontId="67" fillId="5" borderId="0" xfId="6" applyNumberFormat="1" applyFont="1" applyFill="1" applyBorder="1" applyAlignment="1" applyProtection="1">
      <alignment horizontal="right" vertical="center"/>
    </xf>
    <xf numFmtId="3" fontId="37" fillId="5" borderId="0" xfId="6" applyNumberFormat="1" applyFont="1" applyFill="1" applyAlignment="1">
      <alignment horizontal="right" vertical="center"/>
    </xf>
    <xf numFmtId="0" fontId="13" fillId="5" borderId="0" xfId="6" applyFont="1" applyFill="1"/>
    <xf numFmtId="0" fontId="6" fillId="5" borderId="0" xfId="6" applyFont="1" applyFill="1"/>
    <xf numFmtId="3" fontId="33" fillId="0" borderId="0" xfId="6" applyNumberFormat="1" applyFont="1" applyBorder="1" applyAlignment="1">
      <alignment vertical="center"/>
    </xf>
    <xf numFmtId="0" fontId="35" fillId="0" borderId="16" xfId="6" applyFont="1" applyBorder="1" applyAlignment="1" applyProtection="1">
      <alignment horizontal="center" vertical="center" wrapText="1"/>
      <protection locked="0"/>
    </xf>
    <xf numFmtId="0" fontId="40" fillId="0" borderId="7" xfId="6" applyFont="1" applyBorder="1" applyAlignment="1" applyProtection="1">
      <alignment horizontal="left" vertical="center"/>
      <protection locked="0"/>
    </xf>
    <xf numFmtId="0" fontId="40" fillId="0" borderId="8" xfId="6" applyFont="1" applyBorder="1" applyAlignment="1" applyProtection="1">
      <alignment vertical="center"/>
      <protection locked="0"/>
    </xf>
    <xf numFmtId="2" fontId="73" fillId="0" borderId="16" xfId="0" applyNumberFormat="1" applyFont="1" applyBorder="1" applyAlignment="1">
      <alignment horizontal="center" vertical="center"/>
    </xf>
    <xf numFmtId="3" fontId="39" fillId="0" borderId="15" xfId="6" applyNumberFormat="1" applyFont="1" applyBorder="1" applyAlignment="1" applyProtection="1">
      <alignment horizontal="center" vertical="center"/>
      <protection locked="0"/>
    </xf>
    <xf numFmtId="3" fontId="39" fillId="0" borderId="16" xfId="6" applyNumberFormat="1" applyFont="1" applyBorder="1" applyAlignment="1" applyProtection="1">
      <alignment horizontal="right" vertical="center"/>
      <protection locked="0"/>
    </xf>
    <xf numFmtId="3" fontId="39" fillId="0" borderId="11" xfId="6" applyNumberFormat="1" applyFont="1" applyBorder="1" applyAlignment="1" applyProtection="1">
      <alignment horizontal="right" vertical="center"/>
      <protection locked="0"/>
    </xf>
    <xf numFmtId="0" fontId="40" fillId="0" borderId="3" xfId="6" applyFont="1" applyBorder="1" applyAlignment="1" applyProtection="1">
      <alignment vertical="center"/>
      <protection locked="0"/>
    </xf>
    <xf numFmtId="166" fontId="57" fillId="0" borderId="0" xfId="0" applyFont="1" applyBorder="1" applyAlignment="1">
      <alignment horizontal="center" wrapText="1"/>
    </xf>
    <xf numFmtId="0" fontId="40" fillId="0" borderId="0" xfId="6" applyFont="1" applyBorder="1" applyAlignment="1" applyProtection="1">
      <alignment horizontal="left" vertical="center"/>
      <protection locked="0"/>
    </xf>
    <xf numFmtId="2" fontId="73" fillId="0" borderId="0" xfId="0" applyNumberFormat="1" applyFont="1" applyBorder="1" applyAlignment="1">
      <alignment horizontal="center" vertical="center"/>
    </xf>
    <xf numFmtId="3" fontId="39" fillId="0" borderId="0" xfId="6" applyNumberFormat="1" applyFont="1" applyBorder="1" applyAlignment="1" applyProtection="1">
      <alignment horizontal="center" vertical="center"/>
      <protection locked="0"/>
    </xf>
    <xf numFmtId="3" fontId="39" fillId="5" borderId="0" xfId="6" applyNumberFormat="1" applyFont="1" applyFill="1" applyBorder="1" applyAlignment="1" applyProtection="1">
      <alignment horizontal="right"/>
      <protection locked="0"/>
    </xf>
    <xf numFmtId="10" fontId="73" fillId="0" borderId="0" xfId="0" applyNumberFormat="1" applyFont="1" applyBorder="1" applyAlignment="1">
      <alignment horizontal="center"/>
    </xf>
    <xf numFmtId="0" fontId="77" fillId="0" borderId="0" xfId="6" applyFont="1" applyBorder="1" applyAlignment="1">
      <alignment horizontal="center"/>
    </xf>
    <xf numFmtId="0" fontId="77" fillId="0" borderId="0" xfId="6" applyFont="1" applyBorder="1" applyAlignment="1">
      <alignment horizontal="center" wrapText="1"/>
    </xf>
    <xf numFmtId="0" fontId="58" fillId="0" borderId="0" xfId="6" applyFont="1" applyAlignment="1"/>
    <xf numFmtId="0" fontId="35" fillId="0" borderId="0" xfId="6" applyFont="1" applyBorder="1" applyAlignment="1">
      <alignment horizontal="center" vertical="center" wrapText="1"/>
    </xf>
    <xf numFmtId="3" fontId="35" fillId="0" borderId="0" xfId="6" applyNumberFormat="1" applyFont="1" applyBorder="1" applyAlignment="1" applyProtection="1">
      <alignment horizontal="left" vertical="top"/>
      <protection locked="0"/>
    </xf>
    <xf numFmtId="3" fontId="35" fillId="0" borderId="7" xfId="6" applyNumberFormat="1" applyFont="1" applyBorder="1" applyAlignment="1" applyProtection="1">
      <alignment horizontal="left" vertical="top"/>
      <protection locked="0"/>
    </xf>
    <xf numFmtId="6" fontId="35" fillId="0" borderId="0" xfId="2" applyNumberFormat="1" applyFont="1" applyBorder="1" applyAlignment="1" applyProtection="1">
      <alignment horizontal="right" vertical="center"/>
      <protection locked="0"/>
    </xf>
    <xf numFmtId="6" fontId="35" fillId="0" borderId="7" xfId="2" applyNumberFormat="1" applyFont="1" applyBorder="1" applyAlignment="1" applyProtection="1">
      <alignment horizontal="right" vertical="center"/>
      <protection locked="0"/>
    </xf>
    <xf numFmtId="3" fontId="35" fillId="0" borderId="0" xfId="6" applyNumberFormat="1" applyFont="1" applyAlignment="1" applyProtection="1">
      <alignment horizontal="left" vertical="top"/>
      <protection locked="0"/>
    </xf>
    <xf numFmtId="6" fontId="35" fillId="0" borderId="0" xfId="2" applyNumberFormat="1" applyFont="1" applyAlignment="1" applyProtection="1">
      <alignment horizontal="right" vertical="center"/>
      <protection locked="0"/>
    </xf>
    <xf numFmtId="3" fontId="35" fillId="0" borderId="0" xfId="6" applyNumberFormat="1" applyFont="1" applyAlignment="1">
      <alignment horizontal="left" vertical="top"/>
    </xf>
    <xf numFmtId="6" fontId="35" fillId="0" borderId="0" xfId="2" applyNumberFormat="1" applyFont="1" applyAlignment="1" applyProtection="1">
      <alignment vertical="center"/>
      <protection locked="0"/>
    </xf>
    <xf numFmtId="6" fontId="35" fillId="0" borderId="7" xfId="2" applyNumberFormat="1" applyFont="1" applyBorder="1" applyAlignment="1" applyProtection="1">
      <alignment vertical="center"/>
      <protection locked="0"/>
    </xf>
    <xf numFmtId="3" fontId="35" fillId="0" borderId="0" xfId="6" applyNumberFormat="1" applyFont="1" applyBorder="1" applyAlignment="1" applyProtection="1">
      <alignment vertical="center"/>
      <protection locked="0"/>
    </xf>
    <xf numFmtId="3" fontId="35" fillId="0" borderId="7" xfId="6" applyNumberFormat="1" applyFont="1" applyBorder="1" applyAlignment="1" applyProtection="1">
      <alignment vertical="center"/>
      <protection locked="0"/>
    </xf>
    <xf numFmtId="6" fontId="35" fillId="0" borderId="0" xfId="2" applyNumberFormat="1" applyFont="1" applyBorder="1" applyAlignment="1" applyProtection="1">
      <alignment vertical="center"/>
      <protection locked="0"/>
    </xf>
    <xf numFmtId="166" fontId="73" fillId="4" borderId="16" xfId="0" applyFont="1" applyFill="1" applyBorder="1" applyAlignment="1">
      <alignment horizontal="center"/>
    </xf>
    <xf numFmtId="166" fontId="73" fillId="4" borderId="0" xfId="0" applyFont="1" applyFill="1" applyBorder="1" applyAlignment="1">
      <alignment horizontal="center"/>
    </xf>
    <xf numFmtId="0" fontId="40" fillId="0" borderId="0" xfId="6" quotePrefix="1" applyFont="1" applyFill="1" applyBorder="1" applyAlignment="1" applyProtection="1">
      <alignment horizontal="left" vertical="center"/>
      <protection locked="0"/>
    </xf>
    <xf numFmtId="0" fontId="40" fillId="0" borderId="0" xfId="6" applyFont="1" applyFill="1" applyBorder="1" applyAlignment="1" applyProtection="1">
      <alignment vertical="center"/>
      <protection locked="0"/>
    </xf>
    <xf numFmtId="0" fontId="40" fillId="0" borderId="0" xfId="6" applyNumberFormat="1" applyFont="1" applyFill="1" applyBorder="1" applyAlignment="1" applyProtection="1">
      <alignment vertical="center"/>
      <protection locked="0"/>
    </xf>
    <xf numFmtId="0" fontId="78" fillId="0" borderId="0" xfId="6" applyFont="1" applyBorder="1" applyAlignment="1" applyProtection="1">
      <alignment horizontal="left" vertical="center"/>
      <protection locked="0"/>
    </xf>
    <xf numFmtId="3" fontId="39" fillId="0" borderId="0" xfId="6" applyNumberFormat="1" applyFont="1" applyBorder="1" applyAlignment="1" applyProtection="1">
      <alignment horizontal="left" vertical="center"/>
      <protection locked="0"/>
    </xf>
    <xf numFmtId="3" fontId="29" fillId="0" borderId="1" xfId="6" applyNumberFormat="1" applyFont="1" applyBorder="1" applyAlignment="1">
      <alignment vertical="center"/>
    </xf>
    <xf numFmtId="3" fontId="33" fillId="0" borderId="1" xfId="6" applyNumberFormat="1" applyFont="1" applyBorder="1" applyAlignment="1">
      <alignment horizontal="left"/>
    </xf>
    <xf numFmtId="3" fontId="33" fillId="0" borderId="1" xfId="6" applyNumberFormat="1" applyFont="1" applyBorder="1" applyAlignment="1">
      <alignment horizontal="right"/>
    </xf>
    <xf numFmtId="3" fontId="29" fillId="0" borderId="1" xfId="6" applyNumberFormat="1" applyFont="1" applyBorder="1" applyAlignment="1">
      <alignment horizontal="left" vertical="center"/>
    </xf>
    <xf numFmtId="3" fontId="51" fillId="0" borderId="1" xfId="6" applyNumberFormat="1" applyFont="1" applyBorder="1" applyAlignment="1" applyProtection="1">
      <alignment horizontal="left" vertical="center"/>
      <protection locked="0"/>
    </xf>
    <xf numFmtId="3" fontId="37" fillId="0" borderId="1" xfId="6" applyNumberFormat="1" applyFont="1" applyBorder="1" applyAlignment="1">
      <alignment horizontal="right" vertical="center"/>
    </xf>
    <xf numFmtId="166" fontId="0" fillId="5" borderId="0" xfId="0" applyFill="1"/>
    <xf numFmtId="49" fontId="60" fillId="0" borderId="0" xfId="5" applyNumberFormat="1" applyFont="1" applyProtection="1">
      <protection locked="0"/>
    </xf>
    <xf numFmtId="49" fontId="39" fillId="0" borderId="0" xfId="5" applyNumberFormat="1" applyFont="1" applyBorder="1" applyProtection="1">
      <protection locked="0"/>
    </xf>
    <xf numFmtId="0" fontId="33" fillId="0" borderId="0" xfId="5" applyFont="1" applyBorder="1" applyAlignment="1" applyProtection="1">
      <alignment horizontal="right"/>
      <protection locked="0"/>
    </xf>
    <xf numFmtId="0" fontId="6" fillId="0" borderId="0" xfId="6" applyFont="1" applyAlignment="1">
      <alignment horizontal="right"/>
    </xf>
    <xf numFmtId="166" fontId="29" fillId="0" borderId="0" xfId="0" applyFont="1" applyFill="1" applyBorder="1" applyAlignment="1" applyProtection="1">
      <alignment horizontal="left"/>
    </xf>
    <xf numFmtId="166" fontId="33" fillId="0" borderId="0" xfId="0" applyFont="1" applyFill="1" applyBorder="1" applyAlignment="1" applyProtection="1">
      <alignment horizontal="left" vertical="center"/>
      <protection locked="0"/>
    </xf>
    <xf numFmtId="166" fontId="29" fillId="0" borderId="0" xfId="0" applyFont="1" applyFill="1" applyBorder="1" applyAlignment="1">
      <alignment horizontal="left"/>
    </xf>
    <xf numFmtId="166" fontId="30" fillId="0" borderId="0" xfId="0" applyFont="1" applyFill="1" applyBorder="1" applyAlignment="1">
      <alignment horizontal="centerContinuous"/>
    </xf>
    <xf numFmtId="166" fontId="33" fillId="0" borderId="9" xfId="0" applyFont="1" applyFill="1" applyBorder="1" applyAlignment="1" applyProtection="1">
      <alignment vertical="center"/>
    </xf>
    <xf numFmtId="166" fontId="33" fillId="0" borderId="7" xfId="0" applyFont="1" applyFill="1" applyBorder="1" applyAlignment="1">
      <alignment vertical="center"/>
    </xf>
    <xf numFmtId="166" fontId="33" fillId="0" borderId="2" xfId="0" applyFont="1" applyFill="1" applyBorder="1" applyAlignment="1" applyProtection="1">
      <alignment horizontal="left" vertical="center"/>
      <protection locked="0"/>
    </xf>
    <xf numFmtId="166" fontId="35" fillId="0" borderId="2" xfId="0" applyFont="1" applyFill="1" applyBorder="1" applyAlignment="1" applyProtection="1">
      <alignment horizontal="left" vertical="center"/>
      <protection locked="0"/>
    </xf>
    <xf numFmtId="49" fontId="39" fillId="0" borderId="8" xfId="0" applyNumberFormat="1" applyFont="1" applyBorder="1" applyAlignment="1">
      <alignment horizontal="left" vertical="center"/>
    </xf>
    <xf numFmtId="49" fontId="6" fillId="0" borderId="0" xfId="6" applyNumberFormat="1" applyFont="1"/>
    <xf numFmtId="0" fontId="35" fillId="0" borderId="7" xfId="6" applyFont="1" applyBorder="1" applyAlignment="1" applyProtection="1">
      <alignment horizontal="left" vertical="center"/>
      <protection locked="0"/>
    </xf>
    <xf numFmtId="0" fontId="35" fillId="0" borderId="0" xfId="6" applyFont="1" applyBorder="1" applyAlignment="1" applyProtection="1">
      <alignment horizontal="left" vertical="center"/>
      <protection locked="0"/>
    </xf>
    <xf numFmtId="38" fontId="39" fillId="0" borderId="0" xfId="1" applyNumberFormat="1" applyFont="1" applyBorder="1" applyAlignment="1" applyProtection="1">
      <alignment horizontal="center" vertical="center"/>
      <protection locked="0"/>
    </xf>
    <xf numFmtId="3" fontId="70" fillId="0" borderId="12" xfId="5" applyNumberFormat="1" applyFont="1" applyBorder="1" applyAlignment="1" applyProtection="1">
      <alignment vertical="center"/>
      <protection locked="0"/>
    </xf>
    <xf numFmtId="0" fontId="51" fillId="0" borderId="0" xfId="5" applyFont="1" applyBorder="1" applyAlignment="1">
      <alignment vertical="center"/>
    </xf>
    <xf numFmtId="0" fontId="29" fillId="0" borderId="0" xfId="5" applyFont="1" applyBorder="1" applyAlignment="1">
      <alignment vertical="center"/>
    </xf>
    <xf numFmtId="166" fontId="35" fillId="0" borderId="0" xfId="0" applyFont="1" applyBorder="1" applyAlignment="1">
      <alignment vertical="center"/>
    </xf>
    <xf numFmtId="0" fontId="35" fillId="0" borderId="0" xfId="5" applyFont="1" applyBorder="1" applyAlignment="1">
      <alignment horizontal="right" vertical="center"/>
    </xf>
    <xf numFmtId="0" fontId="51" fillId="0" borderId="0" xfId="5" applyFont="1" applyBorder="1" applyAlignment="1" applyProtection="1">
      <alignment horizontal="left" vertical="center"/>
      <protection locked="0"/>
    </xf>
    <xf numFmtId="0" fontId="43" fillId="0" borderId="0" xfId="5" applyFont="1" applyBorder="1" applyAlignment="1">
      <alignment horizontal="right" vertical="center"/>
    </xf>
    <xf numFmtId="0" fontId="51" fillId="0" borderId="1" xfId="4" applyFont="1" applyBorder="1" applyAlignment="1">
      <alignment vertical="top"/>
    </xf>
    <xf numFmtId="0" fontId="51" fillId="0" borderId="1" xfId="4" applyFont="1" applyBorder="1" applyAlignment="1">
      <alignment horizontal="right" vertical="top"/>
    </xf>
    <xf numFmtId="37" fontId="49" fillId="0" borderId="7" xfId="4" applyNumberFormat="1" applyFont="1" applyBorder="1" applyAlignment="1" applyProtection="1"/>
    <xf numFmtId="37" fontId="49" fillId="0" borderId="17" xfId="4" applyNumberFormat="1" applyFont="1" applyBorder="1" applyAlignment="1" applyProtection="1"/>
    <xf numFmtId="0" fontId="39" fillId="0" borderId="0" xfId="6" applyFont="1" applyBorder="1" applyAlignment="1" applyProtection="1">
      <alignment vertical="center"/>
      <protection locked="0"/>
    </xf>
    <xf numFmtId="164" fontId="39" fillId="0" borderId="0" xfId="6" applyNumberFormat="1" applyFont="1" applyBorder="1" applyAlignment="1">
      <alignment horizontal="right" vertical="center"/>
    </xf>
    <xf numFmtId="3" fontId="29" fillId="0" borderId="1" xfId="6" applyNumberFormat="1" applyFont="1" applyBorder="1" applyAlignment="1"/>
    <xf numFmtId="6" fontId="39" fillId="0" borderId="9" xfId="2" applyNumberFormat="1" applyFont="1" applyBorder="1" applyAlignment="1" applyProtection="1">
      <alignment horizontal="centerContinuous" vertical="center"/>
    </xf>
    <xf numFmtId="166" fontId="39" fillId="0" borderId="7" xfId="0" applyFont="1" applyFill="1" applyBorder="1" applyAlignment="1" applyProtection="1">
      <alignment vertical="center"/>
      <protection locked="0"/>
    </xf>
    <xf numFmtId="166" fontId="17" fillId="0" borderId="7" xfId="0" applyFont="1" applyFill="1" applyBorder="1" applyAlignment="1" applyProtection="1">
      <alignment vertical="center"/>
    </xf>
    <xf numFmtId="0" fontId="82" fillId="0" borderId="0" xfId="8"/>
    <xf numFmtId="0" fontId="79" fillId="0" borderId="7" xfId="9">
      <alignment horizontal="center"/>
    </xf>
    <xf numFmtId="0" fontId="83" fillId="0" borderId="7" xfId="10">
      <alignment horizontal="center"/>
    </xf>
    <xf numFmtId="171" fontId="0" fillId="0" borderId="0" xfId="11" applyFont="1" applyBorder="1" applyAlignment="1"/>
    <xf numFmtId="0" fontId="82" fillId="0" borderId="0" xfId="8" applyFill="1"/>
    <xf numFmtId="0" fontId="87" fillId="0" borderId="0" xfId="19" applyFill="1"/>
    <xf numFmtId="0" fontId="92" fillId="0" borderId="0" xfId="8" applyFont="1"/>
    <xf numFmtId="0" fontId="87" fillId="0" borderId="0" xfId="19" applyFill="1" applyBorder="1"/>
    <xf numFmtId="0" fontId="82" fillId="0" borderId="0" xfId="8" applyFill="1" applyBorder="1" applyProtection="1"/>
    <xf numFmtId="0" fontId="86" fillId="0" borderId="0" xfId="18" applyFill="1" applyBorder="1" applyAlignment="1" applyProtection="1"/>
    <xf numFmtId="0" fontId="87" fillId="0" borderId="0" xfId="19" applyFill="1" applyBorder="1" applyProtection="1"/>
    <xf numFmtId="0" fontId="86" fillId="0" borderId="0" xfId="18" applyFill="1" applyBorder="1" applyAlignment="1"/>
    <xf numFmtId="0" fontId="82" fillId="0" borderId="0" xfId="8" applyFill="1" applyBorder="1"/>
    <xf numFmtId="0" fontId="87" fillId="0" borderId="0" xfId="20" applyNumberFormat="1" applyFont="1" applyFill="1" applyBorder="1" applyAlignment="1"/>
    <xf numFmtId="0" fontId="0" fillId="0" borderId="0" xfId="20" applyNumberFormat="1" applyFont="1" applyFill="1" applyBorder="1" applyAlignment="1"/>
    <xf numFmtId="2" fontId="82" fillId="0" borderId="0" xfId="8" applyNumberFormat="1" applyFill="1"/>
    <xf numFmtId="2" fontId="92" fillId="0" borderId="0" xfId="8" applyNumberFormat="1" applyFont="1" applyFill="1"/>
    <xf numFmtId="166" fontId="93" fillId="0" borderId="0" xfId="0" applyFont="1"/>
    <xf numFmtId="166" fontId="81" fillId="0" borderId="0" xfId="0" applyFont="1"/>
    <xf numFmtId="176" fontId="81" fillId="0" borderId="0" xfId="2" applyNumberFormat="1" applyFont="1"/>
    <xf numFmtId="166" fontId="80" fillId="0" borderId="0" xfId="0" applyFont="1"/>
    <xf numFmtId="176" fontId="80" fillId="0" borderId="0" xfId="2" applyNumberFormat="1" applyFont="1"/>
    <xf numFmtId="176" fontId="81" fillId="0" borderId="0" xfId="0" applyNumberFormat="1" applyFont="1"/>
    <xf numFmtId="176" fontId="80" fillId="0" borderId="0" xfId="0" applyNumberFormat="1" applyFont="1"/>
    <xf numFmtId="1" fontId="81" fillId="0" borderId="0" xfId="0" applyNumberFormat="1" applyFont="1"/>
    <xf numFmtId="166" fontId="81" fillId="0" borderId="16" xfId="0" applyFont="1" applyBorder="1"/>
    <xf numFmtId="166" fontId="81" fillId="0" borderId="16" xfId="0" applyFont="1" applyBorder="1" applyAlignment="1">
      <alignment horizontal="center"/>
    </xf>
    <xf numFmtId="173" fontId="81" fillId="0" borderId="16" xfId="1" applyNumberFormat="1" applyFont="1" applyBorder="1"/>
    <xf numFmtId="166" fontId="80" fillId="0" borderId="16" xfId="0" applyFont="1" applyBorder="1"/>
    <xf numFmtId="166" fontId="80" fillId="0" borderId="16" xfId="0" applyFont="1" applyBorder="1" applyAlignment="1">
      <alignment horizontal="center"/>
    </xf>
    <xf numFmtId="166" fontId="80" fillId="0" borderId="0" xfId="0" applyFont="1" applyAlignment="1">
      <alignment horizontal="center"/>
    </xf>
    <xf numFmtId="0" fontId="96" fillId="0" borderId="0" xfId="0" applyNumberFormat="1" applyFont="1" applyFill="1" applyBorder="1"/>
    <xf numFmtId="9" fontId="96" fillId="0" borderId="0" xfId="7" applyFont="1" applyFill="1" applyBorder="1"/>
    <xf numFmtId="0" fontId="95" fillId="0" borderId="0" xfId="0" applyNumberFormat="1" applyFont="1" applyFill="1" applyBorder="1"/>
    <xf numFmtId="173" fontId="96" fillId="0" borderId="0" xfId="1" applyNumberFormat="1" applyFont="1" applyFill="1" applyBorder="1"/>
    <xf numFmtId="0" fontId="96" fillId="0" borderId="0" xfId="0" applyNumberFormat="1" applyFont="1" applyFill="1" applyBorder="1" applyAlignment="1"/>
    <xf numFmtId="0" fontId="95" fillId="0" borderId="0" xfId="0" applyNumberFormat="1" applyFont="1" applyFill="1" applyBorder="1" applyAlignment="1">
      <alignment wrapText="1"/>
    </xf>
    <xf numFmtId="43" fontId="96" fillId="0" borderId="0" xfId="0" applyNumberFormat="1" applyFont="1" applyFill="1" applyBorder="1"/>
    <xf numFmtId="6" fontId="95" fillId="0" borderId="0" xfId="2" applyNumberFormat="1" applyFont="1" applyFill="1" applyBorder="1" applyAlignment="1">
      <alignment horizontal="center"/>
    </xf>
    <xf numFmtId="6" fontId="96" fillId="0" borderId="0" xfId="2" applyNumberFormat="1" applyFont="1" applyFill="1" applyBorder="1"/>
    <xf numFmtId="173" fontId="95" fillId="0" borderId="0" xfId="1" applyNumberFormat="1" applyFont="1" applyFill="1" applyBorder="1" applyAlignment="1">
      <alignment horizontal="center"/>
    </xf>
    <xf numFmtId="0" fontId="95" fillId="0" borderId="0" xfId="0" applyNumberFormat="1" applyFont="1" applyFill="1" applyBorder="1" applyAlignment="1">
      <alignment horizontal="center"/>
    </xf>
    <xf numFmtId="10" fontId="96" fillId="4" borderId="30" xfId="7" applyNumberFormat="1" applyFont="1" applyFill="1" applyBorder="1"/>
    <xf numFmtId="10" fontId="96" fillId="4" borderId="31" xfId="7" applyNumberFormat="1" applyFont="1" applyFill="1" applyBorder="1"/>
    <xf numFmtId="172" fontId="96" fillId="4" borderId="32" xfId="7" applyNumberFormat="1" applyFont="1" applyFill="1" applyBorder="1"/>
    <xf numFmtId="172" fontId="95" fillId="0" borderId="0" xfId="7" applyNumberFormat="1" applyFont="1" applyFill="1" applyBorder="1"/>
    <xf numFmtId="172" fontId="96" fillId="4" borderId="25" xfId="7" applyNumberFormat="1" applyFont="1" applyFill="1" applyBorder="1"/>
    <xf numFmtId="172" fontId="96" fillId="4" borderId="26" xfId="7" applyNumberFormat="1" applyFont="1" applyFill="1" applyBorder="1"/>
    <xf numFmtId="172" fontId="96" fillId="4" borderId="27" xfId="7" applyNumberFormat="1" applyFont="1" applyFill="1" applyBorder="1"/>
    <xf numFmtId="172" fontId="96" fillId="0" borderId="0" xfId="7" applyNumberFormat="1" applyFont="1" applyFill="1" applyBorder="1"/>
    <xf numFmtId="0" fontId="95" fillId="2" borderId="25" xfId="0" applyNumberFormat="1" applyFont="1" applyFill="1" applyBorder="1" applyAlignment="1">
      <alignment horizontal="center" wrapText="1"/>
    </xf>
    <xf numFmtId="166" fontId="43" fillId="0" borderId="26" xfId="0" applyFont="1" applyBorder="1"/>
    <xf numFmtId="174" fontId="51" fillId="0" borderId="26" xfId="0" applyNumberFormat="1" applyFont="1" applyFill="1" applyBorder="1"/>
    <xf numFmtId="0" fontId="95" fillId="2" borderId="27" xfId="0" applyNumberFormat="1" applyFont="1" applyFill="1" applyBorder="1" applyAlignment="1">
      <alignment horizontal="center" wrapText="1"/>
    </xf>
    <xf numFmtId="0" fontId="95" fillId="2" borderId="16" xfId="0" applyNumberFormat="1" applyFont="1" applyFill="1" applyBorder="1" applyAlignment="1">
      <alignment horizontal="center"/>
    </xf>
    <xf numFmtId="0" fontId="95" fillId="2" borderId="16" xfId="0" applyNumberFormat="1" applyFont="1" applyFill="1" applyBorder="1" applyAlignment="1">
      <alignment horizontal="center" wrapText="1"/>
    </xf>
    <xf numFmtId="173" fontId="95" fillId="2" borderId="16" xfId="1" applyNumberFormat="1" applyFont="1" applyFill="1" applyBorder="1" applyAlignment="1">
      <alignment horizontal="center"/>
    </xf>
    <xf numFmtId="9" fontId="95" fillId="8" borderId="16" xfId="7" applyFont="1" applyFill="1" applyBorder="1" applyAlignment="1">
      <alignment horizontal="center"/>
    </xf>
    <xf numFmtId="0" fontId="95" fillId="2" borderId="15" xfId="0" applyNumberFormat="1" applyFont="1" applyFill="1" applyBorder="1" applyAlignment="1">
      <alignment horizontal="center" wrapText="1"/>
    </xf>
    <xf numFmtId="0" fontId="95" fillId="2" borderId="15" xfId="0" applyNumberFormat="1" applyFont="1" applyFill="1" applyBorder="1" applyAlignment="1">
      <alignment horizontal="center"/>
    </xf>
    <xf numFmtId="9" fontId="95" fillId="2" borderId="15" xfId="7" applyFont="1" applyFill="1" applyBorder="1" applyAlignment="1">
      <alignment horizontal="center"/>
    </xf>
    <xf numFmtId="0" fontId="95" fillId="2" borderId="15" xfId="0" applyNumberFormat="1" applyFont="1" applyFill="1" applyBorder="1" applyAlignment="1">
      <alignment horizontal="center" vertical="center"/>
    </xf>
    <xf numFmtId="0" fontId="96" fillId="0" borderId="16" xfId="0" applyNumberFormat="1" applyFont="1" applyFill="1" applyBorder="1"/>
    <xf numFmtId="43" fontId="96" fillId="0" borderId="0" xfId="1" applyNumberFormat="1" applyFont="1" applyFill="1" applyBorder="1"/>
    <xf numFmtId="173" fontId="96" fillId="0" borderId="10" xfId="1" applyNumberFormat="1" applyFont="1" applyFill="1" applyBorder="1"/>
    <xf numFmtId="173" fontId="96" fillId="0" borderId="0" xfId="0" applyNumberFormat="1" applyFont="1" applyFill="1" applyBorder="1"/>
    <xf numFmtId="173" fontId="96" fillId="3" borderId="0" xfId="0" applyNumberFormat="1" applyFont="1" applyFill="1" applyBorder="1"/>
    <xf numFmtId="173" fontId="96" fillId="0" borderId="4" xfId="0" applyNumberFormat="1" applyFont="1" applyFill="1" applyBorder="1"/>
    <xf numFmtId="173" fontId="96" fillId="0" borderId="12" xfId="0" applyNumberFormat="1" applyFont="1" applyFill="1" applyBorder="1"/>
    <xf numFmtId="175" fontId="96" fillId="0" borderId="0" xfId="0" applyNumberFormat="1" applyFont="1" applyFill="1" applyBorder="1"/>
    <xf numFmtId="173" fontId="96" fillId="0" borderId="5" xfId="1" applyNumberFormat="1" applyFont="1" applyFill="1" applyBorder="1"/>
    <xf numFmtId="173" fontId="96" fillId="0" borderId="5" xfId="0" applyNumberFormat="1" applyFont="1" applyFill="1" applyBorder="1"/>
    <xf numFmtId="173" fontId="96" fillId="0" borderId="6" xfId="0" applyNumberFormat="1" applyFont="1" applyFill="1" applyBorder="1"/>
    <xf numFmtId="173" fontId="96" fillId="0" borderId="14" xfId="0" applyNumberFormat="1" applyFont="1" applyFill="1" applyBorder="1"/>
    <xf numFmtId="173" fontId="96" fillId="0" borderId="7" xfId="1" applyNumberFormat="1" applyFont="1" applyFill="1" applyBorder="1"/>
    <xf numFmtId="43" fontId="96" fillId="0" borderId="7" xfId="1" applyNumberFormat="1" applyFont="1" applyFill="1" applyBorder="1"/>
    <xf numFmtId="173" fontId="96" fillId="0" borderId="9" xfId="1" applyNumberFormat="1" applyFont="1" applyFill="1" applyBorder="1"/>
    <xf numFmtId="172" fontId="96" fillId="0" borderId="7" xfId="7" applyNumberFormat="1" applyFont="1" applyFill="1" applyBorder="1"/>
    <xf numFmtId="173" fontId="96" fillId="0" borderId="9" xfId="0" applyNumberFormat="1" applyFont="1" applyFill="1" applyBorder="1"/>
    <xf numFmtId="173" fontId="96" fillId="0" borderId="7" xfId="0" applyNumberFormat="1" applyFont="1" applyFill="1" applyBorder="1"/>
    <xf numFmtId="173" fontId="96" fillId="3" borderId="7" xfId="0" applyNumberFormat="1" applyFont="1" applyFill="1" applyBorder="1"/>
    <xf numFmtId="173" fontId="96" fillId="0" borderId="8" xfId="0" applyNumberFormat="1" applyFont="1" applyFill="1" applyBorder="1"/>
    <xf numFmtId="173" fontId="95" fillId="0" borderId="21" xfId="0" applyNumberFormat="1" applyFont="1" applyFill="1" applyBorder="1"/>
    <xf numFmtId="0" fontId="96" fillId="0" borderId="22" xfId="0" applyNumberFormat="1" applyFont="1" applyFill="1" applyBorder="1"/>
    <xf numFmtId="0" fontId="96" fillId="0" borderId="23" xfId="0" applyNumberFormat="1" applyFont="1" applyFill="1" applyBorder="1"/>
    <xf numFmtId="0" fontId="96" fillId="0" borderId="24" xfId="0" applyNumberFormat="1" applyFont="1" applyFill="1" applyBorder="1"/>
    <xf numFmtId="0" fontId="96" fillId="0" borderId="6" xfId="0" applyNumberFormat="1" applyFont="1" applyFill="1" applyBorder="1"/>
    <xf numFmtId="0" fontId="96" fillId="0" borderId="14" xfId="0" applyNumberFormat="1" applyFont="1" applyFill="1" applyBorder="1"/>
    <xf numFmtId="0" fontId="51" fillId="0" borderId="0" xfId="0" applyNumberFormat="1" applyFont="1" applyFill="1" applyBorder="1"/>
    <xf numFmtId="0" fontId="95" fillId="0" borderId="1" xfId="0" applyNumberFormat="1" applyFont="1" applyFill="1" applyBorder="1"/>
    <xf numFmtId="173" fontId="95" fillId="0" borderId="1" xfId="1" applyNumberFormat="1" applyFont="1" applyFill="1" applyBorder="1"/>
    <xf numFmtId="173" fontId="95" fillId="0" borderId="21" xfId="1" applyNumberFormat="1" applyFont="1" applyFill="1" applyBorder="1"/>
    <xf numFmtId="9" fontId="95" fillId="0" borderId="1" xfId="7" applyFont="1" applyFill="1" applyBorder="1"/>
    <xf numFmtId="173" fontId="95" fillId="0" borderId="0" xfId="1" applyNumberFormat="1" applyFont="1" applyFill="1" applyBorder="1"/>
    <xf numFmtId="9" fontId="95" fillId="0" borderId="0" xfId="7" applyFont="1" applyFill="1" applyBorder="1"/>
    <xf numFmtId="173" fontId="96" fillId="0" borderId="6" xfId="1" applyNumberFormat="1" applyFont="1" applyFill="1" applyBorder="1"/>
    <xf numFmtId="173" fontId="96" fillId="0" borderId="8" xfId="1" applyNumberFormat="1" applyFont="1" applyFill="1" applyBorder="1"/>
    <xf numFmtId="173" fontId="95" fillId="0" borderId="23" xfId="1" applyNumberFormat="1" applyFont="1" applyFill="1" applyBorder="1"/>
    <xf numFmtId="173" fontId="95" fillId="0" borderId="24" xfId="1" applyNumberFormat="1" applyFont="1" applyFill="1" applyBorder="1"/>
    <xf numFmtId="173" fontId="95" fillId="0" borderId="6" xfId="1" applyNumberFormat="1" applyFont="1" applyFill="1" applyBorder="1"/>
    <xf numFmtId="173" fontId="95" fillId="0" borderId="14" xfId="1" applyNumberFormat="1" applyFont="1" applyFill="1" applyBorder="1"/>
    <xf numFmtId="0" fontId="96" fillId="0" borderId="0" xfId="0" quotePrefix="1" applyNumberFormat="1" applyFont="1" applyFill="1" applyBorder="1"/>
    <xf numFmtId="173" fontId="96" fillId="0" borderId="14" xfId="1" applyNumberFormat="1" applyFont="1" applyFill="1" applyBorder="1"/>
    <xf numFmtId="173" fontId="95" fillId="0" borderId="6" xfId="0" applyNumberFormat="1" applyFont="1" applyFill="1" applyBorder="1"/>
    <xf numFmtId="173" fontId="95" fillId="0" borderId="14" xfId="0" applyNumberFormat="1" applyFont="1" applyFill="1" applyBorder="1"/>
    <xf numFmtId="0" fontId="97" fillId="0" borderId="0" xfId="0" applyNumberFormat="1" applyFont="1" applyFill="1" applyBorder="1"/>
    <xf numFmtId="173" fontId="97" fillId="0" borderId="0" xfId="1" applyNumberFormat="1" applyFont="1" applyFill="1" applyBorder="1"/>
    <xf numFmtId="173" fontId="97" fillId="0" borderId="6" xfId="0" applyNumberFormat="1" applyFont="1" applyFill="1" applyBorder="1"/>
    <xf numFmtId="9" fontId="97" fillId="0" borderId="0" xfId="7" applyFont="1" applyFill="1" applyBorder="1"/>
    <xf numFmtId="173" fontId="97" fillId="0" borderId="14" xfId="0" applyNumberFormat="1" applyFont="1" applyFill="1" applyBorder="1"/>
    <xf numFmtId="0" fontId="97" fillId="0" borderId="7" xfId="0" applyNumberFormat="1" applyFont="1" applyFill="1" applyBorder="1"/>
    <xf numFmtId="173" fontId="97" fillId="0" borderId="7" xfId="1" applyNumberFormat="1" applyFont="1" applyFill="1" applyBorder="1"/>
    <xf numFmtId="173" fontId="97" fillId="0" borderId="8" xfId="0" applyNumberFormat="1" applyFont="1" applyFill="1" applyBorder="1"/>
    <xf numFmtId="9" fontId="97" fillId="0" borderId="7" xfId="7" applyFont="1" applyFill="1" applyBorder="1"/>
    <xf numFmtId="173" fontId="97" fillId="0" borderId="15" xfId="0" applyNumberFormat="1" applyFont="1" applyFill="1" applyBorder="1"/>
    <xf numFmtId="173" fontId="96" fillId="4" borderId="0" xfId="1" applyNumberFormat="1" applyFont="1" applyFill="1" applyBorder="1"/>
    <xf numFmtId="38" fontId="96" fillId="0" borderId="0" xfId="0" applyNumberFormat="1" applyFont="1" applyFill="1" applyBorder="1"/>
    <xf numFmtId="166" fontId="51" fillId="0" borderId="0" xfId="0" applyFont="1"/>
    <xf numFmtId="0" fontId="0" fillId="0" borderId="0" xfId="12" applyFont="1" applyFill="1"/>
    <xf numFmtId="171" fontId="0" fillId="0" borderId="0" xfId="11" applyFont="1" applyFill="1" applyBorder="1" applyAlignment="1"/>
    <xf numFmtId="166" fontId="39" fillId="0" borderId="0" xfId="0" applyFont="1" applyBorder="1" applyAlignment="1" applyProtection="1">
      <alignment horizontal="left" vertical="center"/>
      <protection locked="0"/>
    </xf>
    <xf numFmtId="0" fontId="95" fillId="0" borderId="21" xfId="0" applyNumberFormat="1" applyFont="1" applyFill="1" applyBorder="1" applyAlignment="1">
      <alignment horizontal="center"/>
    </xf>
    <xf numFmtId="0" fontId="96" fillId="4" borderId="21" xfId="0" applyNumberFormat="1" applyFont="1" applyFill="1" applyBorder="1" applyAlignment="1"/>
    <xf numFmtId="0" fontId="96" fillId="4" borderId="21" xfId="0" applyNumberFormat="1" applyFont="1" applyFill="1" applyBorder="1"/>
    <xf numFmtId="174" fontId="96" fillId="4" borderId="21" xfId="0" applyNumberFormat="1" applyFont="1" applyFill="1" applyBorder="1" applyAlignment="1">
      <alignment horizontal="left"/>
    </xf>
    <xf numFmtId="0" fontId="87" fillId="0" borderId="0" xfId="19" applyFill="1" applyProtection="1"/>
    <xf numFmtId="175" fontId="82" fillId="0" borderId="0" xfId="8" applyNumberFormat="1"/>
    <xf numFmtId="175" fontId="92" fillId="0" borderId="0" xfId="8" applyNumberFormat="1" applyFont="1"/>
    <xf numFmtId="175" fontId="82" fillId="0" borderId="0" xfId="8" applyNumberFormat="1" applyFill="1"/>
    <xf numFmtId="0" fontId="95" fillId="2" borderId="28" xfId="0" applyNumberFormat="1" applyFont="1" applyFill="1" applyBorder="1" applyAlignment="1">
      <alignment horizontal="center"/>
    </xf>
    <xf numFmtId="0" fontId="95" fillId="2" borderId="24" xfId="0" applyNumberFormat="1" applyFont="1" applyFill="1" applyBorder="1" applyAlignment="1">
      <alignment horizontal="center"/>
    </xf>
    <xf numFmtId="0" fontId="95" fillId="2" borderId="29" xfId="0" applyNumberFormat="1" applyFont="1" applyFill="1" applyBorder="1" applyAlignment="1">
      <alignment horizontal="center"/>
    </xf>
    <xf numFmtId="166" fontId="81" fillId="0" borderId="9" xfId="0" applyFont="1" applyBorder="1" applyAlignment="1">
      <alignment horizontal="center"/>
    </xf>
    <xf numFmtId="166" fontId="81" fillId="0" borderId="7" xfId="0" applyFont="1" applyBorder="1" applyAlignment="1">
      <alignment horizontal="center"/>
    </xf>
    <xf numFmtId="166" fontId="39" fillId="0" borderId="0" xfId="0" applyFont="1" applyBorder="1" applyAlignment="1" applyProtection="1">
      <alignment horizontal="center" vertical="center"/>
      <protection locked="0"/>
    </xf>
    <xf numFmtId="166" fontId="39" fillId="0" borderId="6" xfId="0" applyFont="1" applyBorder="1" applyAlignment="1" applyProtection="1">
      <alignment horizontal="center" vertical="center"/>
      <protection locked="0"/>
    </xf>
    <xf numFmtId="166" fontId="39" fillId="0" borderId="5" xfId="0" applyFont="1" applyBorder="1" applyAlignment="1" applyProtection="1">
      <alignment horizontal="left" vertical="center"/>
      <protection locked="0"/>
    </xf>
    <xf numFmtId="166" fontId="39" fillId="0" borderId="0" xfId="0" applyFont="1" applyBorder="1" applyAlignment="1" applyProtection="1">
      <alignment horizontal="left" vertical="center"/>
      <protection locked="0"/>
    </xf>
    <xf numFmtId="6" fontId="39" fillId="0" borderId="9" xfId="2" applyNumberFormat="1" applyFont="1" applyFill="1" applyBorder="1" applyAlignment="1" applyProtection="1">
      <alignment horizontal="center" vertical="center"/>
    </xf>
    <xf numFmtId="6" fontId="39" fillId="0" borderId="8" xfId="2" applyNumberFormat="1" applyFont="1" applyFill="1" applyBorder="1" applyAlignment="1" applyProtection="1">
      <alignment horizontal="center" vertical="center"/>
    </xf>
    <xf numFmtId="166" fontId="39" fillId="0" borderId="7" xfId="0" applyFont="1" applyBorder="1" applyAlignment="1" applyProtection="1">
      <alignment horizontal="center" vertical="center"/>
    </xf>
    <xf numFmtId="166" fontId="32" fillId="0" borderId="5" xfId="0" applyFont="1" applyBorder="1" applyAlignment="1" applyProtection="1">
      <alignment horizontal="center" vertical="center"/>
    </xf>
    <xf numFmtId="166" fontId="32" fillId="0" borderId="0" xfId="0" applyFont="1" applyBorder="1" applyAlignment="1" applyProtection="1">
      <alignment horizontal="center" vertical="center"/>
    </xf>
    <xf numFmtId="166" fontId="32" fillId="0" borderId="6" xfId="0" applyFont="1" applyBorder="1" applyAlignment="1" applyProtection="1">
      <alignment horizontal="center" vertical="center"/>
    </xf>
    <xf numFmtId="166" fontId="32" fillId="0" borderId="9" xfId="0" applyFont="1" applyBorder="1" applyAlignment="1" applyProtection="1">
      <alignment horizontal="center" vertical="center"/>
    </xf>
    <xf numFmtId="166" fontId="32" fillId="0" borderId="7" xfId="0" applyFont="1" applyBorder="1" applyAlignment="1" applyProtection="1">
      <alignment horizontal="center" vertical="center"/>
    </xf>
    <xf numFmtId="166" fontId="32" fillId="0" borderId="8" xfId="0" applyFont="1" applyBorder="1" applyAlignment="1" applyProtection="1">
      <alignment horizontal="center" vertical="center"/>
    </xf>
    <xf numFmtId="166" fontId="39" fillId="0" borderId="7" xfId="0" applyFont="1" applyBorder="1" applyAlignment="1" applyProtection="1">
      <alignment horizontal="left" vertical="center"/>
      <protection locked="0"/>
    </xf>
    <xf numFmtId="166" fontId="39" fillId="0" borderId="8" xfId="0" applyFont="1" applyBorder="1" applyAlignment="1" applyProtection="1">
      <alignment horizontal="left" vertical="center"/>
      <protection locked="0"/>
    </xf>
    <xf numFmtId="166" fontId="29" fillId="0" borderId="2" xfId="0" applyFont="1" applyBorder="1" applyAlignment="1">
      <alignment horizontal="center" vertical="center"/>
    </xf>
    <xf numFmtId="166" fontId="33" fillId="0" borderId="1" xfId="0" applyFont="1" applyFill="1" applyBorder="1" applyAlignment="1">
      <alignment horizontal="center" vertical="center"/>
    </xf>
    <xf numFmtId="166" fontId="33" fillId="0" borderId="7" xfId="0" applyFont="1" applyFill="1" applyBorder="1" applyAlignment="1">
      <alignment horizontal="center" vertical="center"/>
    </xf>
    <xf numFmtId="6" fontId="39" fillId="0" borderId="9" xfId="2" applyNumberFormat="1" applyFont="1" applyBorder="1" applyAlignment="1" applyProtection="1">
      <alignment horizontal="center" vertical="center"/>
    </xf>
    <xf numFmtId="6" fontId="39" fillId="0" borderId="7" xfId="2" applyNumberFormat="1" applyFont="1" applyBorder="1" applyAlignment="1" applyProtection="1">
      <alignment horizontal="center" vertical="center"/>
    </xf>
    <xf numFmtId="6" fontId="39" fillId="0" borderId="8" xfId="2" applyNumberFormat="1" applyFont="1" applyBorder="1" applyAlignment="1" applyProtection="1">
      <alignment horizontal="center" vertical="center"/>
    </xf>
    <xf numFmtId="0" fontId="29" fillId="0" borderId="1" xfId="6" applyFont="1" applyBorder="1" applyAlignment="1">
      <alignment horizontal="left" vertical="top"/>
    </xf>
    <xf numFmtId="166" fontId="74" fillId="0" borderId="1" xfId="0" applyFont="1" applyBorder="1" applyAlignment="1">
      <alignment vertical="top"/>
    </xf>
    <xf numFmtId="0" fontId="35" fillId="0" borderId="2" xfId="5" applyFont="1" applyBorder="1" applyAlignment="1">
      <alignment horizontal="left" vertical="center" wrapText="1"/>
    </xf>
    <xf numFmtId="0" fontId="35" fillId="0" borderId="3" xfId="5" applyFont="1" applyBorder="1" applyAlignment="1">
      <alignment horizontal="left" vertical="center" wrapText="1"/>
    </xf>
    <xf numFmtId="0" fontId="51" fillId="0" borderId="10" xfId="5" applyFont="1" applyBorder="1" applyAlignment="1">
      <alignment horizontal="center" vertical="center" wrapText="1"/>
    </xf>
    <xf numFmtId="0" fontId="51" fillId="0" borderId="9" xfId="5" applyFont="1" applyBorder="1" applyAlignment="1">
      <alignment horizontal="center" vertical="center" wrapText="1"/>
    </xf>
    <xf numFmtId="0" fontId="35" fillId="0" borderId="1" xfId="5" applyFont="1" applyBorder="1" applyAlignment="1">
      <alignment horizontal="left" vertical="top" wrapText="1"/>
    </xf>
    <xf numFmtId="0" fontId="35" fillId="0" borderId="4" xfId="5" applyFont="1" applyBorder="1" applyAlignment="1">
      <alignment horizontal="left" vertical="top" wrapText="1"/>
    </xf>
    <xf numFmtId="0" fontId="35" fillId="0" borderId="7" xfId="5" applyFont="1" applyBorder="1" applyAlignment="1">
      <alignment horizontal="left" vertical="top" wrapText="1"/>
    </xf>
    <xf numFmtId="0" fontId="35" fillId="0" borderId="8" xfId="5" applyFont="1" applyBorder="1" applyAlignment="1">
      <alignment horizontal="left" vertical="top" wrapText="1"/>
    </xf>
    <xf numFmtId="0" fontId="41" fillId="0" borderId="1" xfId="5" applyFont="1" applyBorder="1" applyAlignment="1">
      <alignment horizontal="left" vertical="center" wrapText="1"/>
    </xf>
    <xf numFmtId="0" fontId="41" fillId="0" borderId="4" xfId="5" applyFont="1" applyBorder="1" applyAlignment="1">
      <alignment horizontal="left" vertical="center" wrapText="1"/>
    </xf>
    <xf numFmtId="37" fontId="49" fillId="0" borderId="7" xfId="4" applyNumberFormat="1" applyFont="1" applyBorder="1" applyAlignment="1" applyProtection="1">
      <alignment horizontal="right"/>
      <protection locked="0"/>
    </xf>
    <xf numFmtId="0" fontId="39" fillId="0" borderId="7" xfId="6" applyFont="1" applyBorder="1" applyAlignment="1" applyProtection="1">
      <alignment horizontal="center" vertical="center"/>
      <protection locked="0"/>
    </xf>
    <xf numFmtId="10" fontId="49" fillId="0" borderId="7" xfId="4" applyNumberFormat="1" applyFont="1" applyBorder="1" applyAlignment="1" applyProtection="1">
      <alignment horizontal="center"/>
      <protection locked="0"/>
    </xf>
    <xf numFmtId="0" fontId="51" fillId="0" borderId="0" xfId="3" applyFont="1" applyBorder="1" applyAlignment="1">
      <alignment horizontal="left" vertical="center"/>
    </xf>
    <xf numFmtId="0" fontId="51" fillId="0" borderId="2" xfId="3" applyFont="1" applyBorder="1" applyAlignment="1">
      <alignment horizontal="left" wrapText="1"/>
    </xf>
  </cellXfs>
  <cellStyles count="21">
    <cellStyle name="Calculated Field" xfId="9"/>
    <cellStyle name="Change Highlights" xfId="12"/>
    <cellStyle name="Comma" xfId="1" builtinId="3"/>
    <cellStyle name="Currency" xfId="2" builtinId="4"/>
    <cellStyle name="Currency 2" xfId="15"/>
    <cellStyle name="Date" xfId="11"/>
    <cellStyle name="DCRI Sub-header" xfId="18"/>
    <cellStyle name="Entry Field" xfId="10"/>
    <cellStyle name="Normal" xfId="0" builtinId="0"/>
    <cellStyle name="Normal 2" xfId="8"/>
    <cellStyle name="Normal_CHKLST1" xfId="3"/>
    <cellStyle name="Normal_CHKLST2" xfId="4"/>
    <cellStyle name="Normal_ENTBUDGT" xfId="5"/>
    <cellStyle name="Normal_FIRSTBUD" xfId="6"/>
    <cellStyle name="Percent" xfId="7" builtinId="5"/>
    <cellStyle name="Percent 2" xfId="14"/>
    <cellStyle name="Position Codes" xfId="19"/>
    <cellStyle name="Rates Highlight 3" xfId="20"/>
    <cellStyle name="Read Only Field" xfId="16"/>
    <cellStyle name="Table Body" xfId="17"/>
    <cellStyle name="Table Header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28575</xdr:rowOff>
    </xdr:from>
    <xdr:to>
      <xdr:col>6</xdr:col>
      <xdr:colOff>1524022</xdr:colOff>
      <xdr:row>52</xdr:row>
      <xdr:rowOff>0</xdr:rowOff>
    </xdr:to>
    <xdr:sp macro="" textlink="">
      <xdr:nvSpPr>
        <xdr:cNvPr id="1086" name="Text 62"/>
        <xdr:cNvSpPr txBox="1">
          <a:spLocks noChangeArrowheads="1"/>
        </xdr:cNvSpPr>
      </xdr:nvSpPr>
      <xdr:spPr bwMode="auto">
        <a:xfrm>
          <a:off x="47625" y="9353550"/>
          <a:ext cx="4343399" cy="619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en-US" sz="775" b="0" i="0" u="none" strike="noStrike" baseline="0">
              <a:solidFill>
                <a:srgbClr val="000000"/>
              </a:solidFill>
              <a:latin typeface="Arial"/>
              <a:cs typeface="Arial"/>
            </a:rPr>
            <a:t>14.  APPLICANT  ORGANIZATION  CERTIFICATION  AND ACCEPTANCE:  I certify that the statements herein are true, complete and accurate to the best of my knowledge, and accept the obligation to comply with Public Health Services terms and conditions if a grant is awarded as a result of this application. I am aware that any false, fictitious, or fraudulent statements or claims may subject me to criminal, civil, or administrative penalties. </a:t>
          </a:r>
        </a:p>
      </xdr:txBody>
    </xdr:sp>
    <xdr:clientData/>
  </xdr:twoCellAnchor>
  <xdr:twoCellAnchor>
    <xdr:from>
      <xdr:col>12</xdr:col>
      <xdr:colOff>76200</xdr:colOff>
      <xdr:row>8</xdr:row>
      <xdr:rowOff>19050</xdr:rowOff>
    </xdr:from>
    <xdr:to>
      <xdr:col>12</xdr:col>
      <xdr:colOff>209550</xdr:colOff>
      <xdr:row>8</xdr:row>
      <xdr:rowOff>142875</xdr:rowOff>
    </xdr:to>
    <xdr:sp macro="" textlink="">
      <xdr:nvSpPr>
        <xdr:cNvPr id="41177" name="Rectangle 5"/>
        <xdr:cNvSpPr>
          <a:spLocks noChangeArrowheads="1"/>
        </xdr:cNvSpPr>
      </xdr:nvSpPr>
      <xdr:spPr bwMode="auto">
        <a:xfrm>
          <a:off x="6896100" y="1638300"/>
          <a:ext cx="133350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304800</xdr:colOff>
      <xdr:row>8</xdr:row>
      <xdr:rowOff>19050</xdr:rowOff>
    </xdr:from>
    <xdr:to>
      <xdr:col>13</xdr:col>
      <xdr:colOff>428625</xdr:colOff>
      <xdr:row>8</xdr:row>
      <xdr:rowOff>133350</xdr:rowOff>
    </xdr:to>
    <xdr:sp macro="" textlink="">
      <xdr:nvSpPr>
        <xdr:cNvPr id="41178" name="Rectangle 45"/>
        <xdr:cNvSpPr>
          <a:spLocks noChangeArrowheads="1"/>
        </xdr:cNvSpPr>
      </xdr:nvSpPr>
      <xdr:spPr bwMode="auto">
        <a:xfrm>
          <a:off x="7381875" y="16383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</xdr:colOff>
      <xdr:row>3</xdr:row>
      <xdr:rowOff>0</xdr:rowOff>
    </xdr:from>
    <xdr:to>
      <xdr:col>6</xdr:col>
      <xdr:colOff>1514731</xdr:colOff>
      <xdr:row>4</xdr:row>
      <xdr:rowOff>28575</xdr:rowOff>
    </xdr:to>
    <xdr:sp macro="" textlink="">
      <xdr:nvSpPr>
        <xdr:cNvPr id="1076" name="Text 52"/>
        <xdr:cNvSpPr txBox="1">
          <a:spLocks noChangeArrowheads="1"/>
        </xdr:cNvSpPr>
      </xdr:nvSpPr>
      <xdr:spPr bwMode="auto">
        <a:xfrm>
          <a:off x="57150" y="561975"/>
          <a:ext cx="4324350" cy="266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 Application</a:t>
          </a:r>
        </a:p>
      </xdr:txBody>
    </xdr:sp>
    <xdr:clientData/>
  </xdr:twoCellAnchor>
  <xdr:twoCellAnchor>
    <xdr:from>
      <xdr:col>8</xdr:col>
      <xdr:colOff>361950</xdr:colOff>
      <xdr:row>2</xdr:row>
      <xdr:rowOff>0</xdr:rowOff>
    </xdr:from>
    <xdr:to>
      <xdr:col>8</xdr:col>
      <xdr:colOff>361950</xdr:colOff>
      <xdr:row>3</xdr:row>
      <xdr:rowOff>0</xdr:rowOff>
    </xdr:to>
    <xdr:sp macro="" textlink="">
      <xdr:nvSpPr>
        <xdr:cNvPr id="41180" name="Line 72"/>
        <xdr:cNvSpPr>
          <a:spLocks noChangeShapeType="1"/>
        </xdr:cNvSpPr>
      </xdr:nvSpPr>
      <xdr:spPr bwMode="auto">
        <a:xfrm>
          <a:off x="5400675" y="4381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12</xdr:row>
      <xdr:rowOff>0</xdr:rowOff>
    </xdr:from>
    <xdr:to>
      <xdr:col>10</xdr:col>
      <xdr:colOff>123825</xdr:colOff>
      <xdr:row>14</xdr:row>
      <xdr:rowOff>0</xdr:rowOff>
    </xdr:to>
    <xdr:sp macro="" textlink="">
      <xdr:nvSpPr>
        <xdr:cNvPr id="41181" name="Line 74"/>
        <xdr:cNvSpPr>
          <a:spLocks noChangeShapeType="1"/>
        </xdr:cNvSpPr>
      </xdr:nvSpPr>
      <xdr:spPr bwMode="auto">
        <a:xfrm>
          <a:off x="6305550" y="24098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266700</xdr:colOff>
      <xdr:row>2</xdr:row>
      <xdr:rowOff>9525</xdr:rowOff>
    </xdr:from>
    <xdr:to>
      <xdr:col>10</xdr:col>
      <xdr:colOff>266700</xdr:colOff>
      <xdr:row>6</xdr:row>
      <xdr:rowOff>0</xdr:rowOff>
    </xdr:to>
    <xdr:sp macro="" textlink="">
      <xdr:nvSpPr>
        <xdr:cNvPr id="41182" name="Line 89"/>
        <xdr:cNvSpPr>
          <a:spLocks noChangeShapeType="1"/>
        </xdr:cNvSpPr>
      </xdr:nvSpPr>
      <xdr:spPr bwMode="auto">
        <a:xfrm flipH="1">
          <a:off x="6448425" y="44767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26</xdr:row>
      <xdr:rowOff>0</xdr:rowOff>
    </xdr:from>
    <xdr:to>
      <xdr:col>5</xdr:col>
      <xdr:colOff>152400</xdr:colOff>
      <xdr:row>26</xdr:row>
      <xdr:rowOff>0</xdr:rowOff>
    </xdr:to>
    <xdr:sp macro="" textlink="">
      <xdr:nvSpPr>
        <xdr:cNvPr id="41183" name="Line 97"/>
        <xdr:cNvSpPr>
          <a:spLocks noChangeShapeType="1"/>
        </xdr:cNvSpPr>
      </xdr:nvSpPr>
      <xdr:spPr bwMode="auto">
        <a:xfrm flipH="1" flipV="1">
          <a:off x="2771775" y="54768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26</xdr:row>
      <xdr:rowOff>0</xdr:rowOff>
    </xdr:from>
    <xdr:to>
      <xdr:col>9</xdr:col>
      <xdr:colOff>428625</xdr:colOff>
      <xdr:row>26</xdr:row>
      <xdr:rowOff>0</xdr:rowOff>
    </xdr:to>
    <xdr:sp macro="" textlink="">
      <xdr:nvSpPr>
        <xdr:cNvPr id="41184" name="Line 118"/>
        <xdr:cNvSpPr>
          <a:spLocks noChangeShapeType="1"/>
        </xdr:cNvSpPr>
      </xdr:nvSpPr>
      <xdr:spPr bwMode="auto">
        <a:xfrm flipH="1">
          <a:off x="6153150" y="5476875"/>
          <a:ext cx="9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342900</xdr:colOff>
      <xdr:row>32</xdr:row>
      <xdr:rowOff>47625</xdr:rowOff>
    </xdr:from>
    <xdr:to>
      <xdr:col>11</xdr:col>
      <xdr:colOff>95250</xdr:colOff>
      <xdr:row>32</xdr:row>
      <xdr:rowOff>161925</xdr:rowOff>
    </xdr:to>
    <xdr:sp macro="" textlink="">
      <xdr:nvSpPr>
        <xdr:cNvPr id="41185" name="Rectangle 137"/>
        <xdr:cNvSpPr>
          <a:spLocks noChangeArrowheads="1"/>
        </xdr:cNvSpPr>
      </xdr:nvSpPr>
      <xdr:spPr bwMode="auto">
        <a:xfrm>
          <a:off x="6524625" y="68199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35</xdr:row>
      <xdr:rowOff>47625</xdr:rowOff>
    </xdr:from>
    <xdr:to>
      <xdr:col>7</xdr:col>
      <xdr:colOff>228600</xdr:colOff>
      <xdr:row>35</xdr:row>
      <xdr:rowOff>161925</xdr:rowOff>
    </xdr:to>
    <xdr:sp macro="" textlink="">
      <xdr:nvSpPr>
        <xdr:cNvPr id="41186" name="Rectangle 138"/>
        <xdr:cNvSpPr>
          <a:spLocks noChangeArrowheads="1"/>
        </xdr:cNvSpPr>
      </xdr:nvSpPr>
      <xdr:spPr bwMode="auto">
        <a:xfrm>
          <a:off x="4543425" y="741997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361950</xdr:colOff>
      <xdr:row>32</xdr:row>
      <xdr:rowOff>85725</xdr:rowOff>
    </xdr:from>
    <xdr:to>
      <xdr:col>8</xdr:col>
      <xdr:colOff>495300</xdr:colOff>
      <xdr:row>32</xdr:row>
      <xdr:rowOff>85725</xdr:rowOff>
    </xdr:to>
    <xdr:sp macro="" textlink="">
      <xdr:nvSpPr>
        <xdr:cNvPr id="41187" name="Line 139"/>
        <xdr:cNvSpPr>
          <a:spLocks noChangeShapeType="1"/>
        </xdr:cNvSpPr>
      </xdr:nvSpPr>
      <xdr:spPr bwMode="auto">
        <a:xfrm>
          <a:off x="5400675" y="6858000"/>
          <a:ext cx="1333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361950</xdr:colOff>
      <xdr:row>33</xdr:row>
      <xdr:rowOff>85725</xdr:rowOff>
    </xdr:from>
    <xdr:to>
      <xdr:col>8</xdr:col>
      <xdr:colOff>495300</xdr:colOff>
      <xdr:row>33</xdr:row>
      <xdr:rowOff>85725</xdr:rowOff>
    </xdr:to>
    <xdr:sp macro="" textlink="">
      <xdr:nvSpPr>
        <xdr:cNvPr id="41188" name="Line 140"/>
        <xdr:cNvSpPr>
          <a:spLocks noChangeShapeType="1"/>
        </xdr:cNvSpPr>
      </xdr:nvSpPr>
      <xdr:spPr bwMode="auto">
        <a:xfrm>
          <a:off x="5400675" y="7058025"/>
          <a:ext cx="1333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361950</xdr:colOff>
      <xdr:row>34</xdr:row>
      <xdr:rowOff>85725</xdr:rowOff>
    </xdr:from>
    <xdr:to>
      <xdr:col>8</xdr:col>
      <xdr:colOff>495300</xdr:colOff>
      <xdr:row>34</xdr:row>
      <xdr:rowOff>85725</xdr:rowOff>
    </xdr:to>
    <xdr:sp macro="" textlink="">
      <xdr:nvSpPr>
        <xdr:cNvPr id="41189" name="Line 141"/>
        <xdr:cNvSpPr>
          <a:spLocks noChangeShapeType="1"/>
        </xdr:cNvSpPr>
      </xdr:nvSpPr>
      <xdr:spPr bwMode="auto">
        <a:xfrm>
          <a:off x="5400675" y="7258050"/>
          <a:ext cx="1333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180975</xdr:colOff>
      <xdr:row>32</xdr:row>
      <xdr:rowOff>47625</xdr:rowOff>
    </xdr:from>
    <xdr:to>
      <xdr:col>13</xdr:col>
      <xdr:colOff>304800</xdr:colOff>
      <xdr:row>32</xdr:row>
      <xdr:rowOff>161925</xdr:rowOff>
    </xdr:to>
    <xdr:sp macro="" textlink="">
      <xdr:nvSpPr>
        <xdr:cNvPr id="41190" name="Rectangle 142"/>
        <xdr:cNvSpPr>
          <a:spLocks noChangeArrowheads="1"/>
        </xdr:cNvSpPr>
      </xdr:nvSpPr>
      <xdr:spPr bwMode="auto">
        <a:xfrm>
          <a:off x="7258050" y="68199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571500</xdr:colOff>
      <xdr:row>32</xdr:row>
      <xdr:rowOff>47625</xdr:rowOff>
    </xdr:from>
    <xdr:to>
      <xdr:col>9</xdr:col>
      <xdr:colOff>0</xdr:colOff>
      <xdr:row>32</xdr:row>
      <xdr:rowOff>161925</xdr:rowOff>
    </xdr:to>
    <xdr:sp macro="" textlink="">
      <xdr:nvSpPr>
        <xdr:cNvPr id="41191" name="Rectangle 143"/>
        <xdr:cNvSpPr>
          <a:spLocks noChangeArrowheads="1"/>
        </xdr:cNvSpPr>
      </xdr:nvSpPr>
      <xdr:spPr bwMode="auto">
        <a:xfrm>
          <a:off x="5610225" y="68199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579120</xdr:colOff>
      <xdr:row>33</xdr:row>
      <xdr:rowOff>47625</xdr:rowOff>
    </xdr:from>
    <xdr:to>
      <xdr:col>9</xdr:col>
      <xdr:colOff>29766</xdr:colOff>
      <xdr:row>33</xdr:row>
      <xdr:rowOff>190296</xdr:rowOff>
    </xdr:to>
    <xdr:sp macro="" textlink="">
      <xdr:nvSpPr>
        <xdr:cNvPr id="24999" name="Rectangle 144"/>
        <xdr:cNvSpPr>
          <a:spLocks noChangeArrowheads="1"/>
        </xdr:cNvSpPr>
      </xdr:nvSpPr>
      <xdr:spPr bwMode="auto">
        <a:xfrm>
          <a:off x="5615464" y="7030641"/>
          <a:ext cx="147161" cy="14267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109728" rIns="182880" bIns="228600"/>
        <a:lstStyle/>
        <a:p>
          <a:r>
            <a:rPr lang="en-US" b="1"/>
            <a:t>X</a:t>
          </a:r>
        </a:p>
      </xdr:txBody>
    </xdr:sp>
    <xdr:clientData/>
  </xdr:twoCellAnchor>
  <xdr:twoCellAnchor>
    <xdr:from>
      <xdr:col>8</xdr:col>
      <xdr:colOff>571500</xdr:colOff>
      <xdr:row>34</xdr:row>
      <xdr:rowOff>57150</xdr:rowOff>
    </xdr:from>
    <xdr:to>
      <xdr:col>9</xdr:col>
      <xdr:colOff>0</xdr:colOff>
      <xdr:row>34</xdr:row>
      <xdr:rowOff>171450</xdr:rowOff>
    </xdr:to>
    <xdr:sp macro="" textlink="">
      <xdr:nvSpPr>
        <xdr:cNvPr id="41193" name="Rectangle 145"/>
        <xdr:cNvSpPr>
          <a:spLocks noChangeArrowheads="1"/>
        </xdr:cNvSpPr>
      </xdr:nvSpPr>
      <xdr:spPr bwMode="auto">
        <a:xfrm>
          <a:off x="5610225" y="722947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34</xdr:row>
      <xdr:rowOff>57150</xdr:rowOff>
    </xdr:from>
    <xdr:to>
      <xdr:col>10</xdr:col>
      <xdr:colOff>342900</xdr:colOff>
      <xdr:row>34</xdr:row>
      <xdr:rowOff>171450</xdr:rowOff>
    </xdr:to>
    <xdr:sp macro="" textlink="">
      <xdr:nvSpPr>
        <xdr:cNvPr id="41194" name="Rectangle 146"/>
        <xdr:cNvSpPr>
          <a:spLocks noChangeArrowheads="1"/>
        </xdr:cNvSpPr>
      </xdr:nvSpPr>
      <xdr:spPr bwMode="auto">
        <a:xfrm>
          <a:off x="6400800" y="722947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647700</xdr:colOff>
      <xdr:row>35</xdr:row>
      <xdr:rowOff>47625</xdr:rowOff>
    </xdr:from>
    <xdr:to>
      <xdr:col>9</xdr:col>
      <xdr:colOff>76200</xdr:colOff>
      <xdr:row>35</xdr:row>
      <xdr:rowOff>161925</xdr:rowOff>
    </xdr:to>
    <xdr:sp macro="" textlink="">
      <xdr:nvSpPr>
        <xdr:cNvPr id="41195" name="Rectangle 147"/>
        <xdr:cNvSpPr>
          <a:spLocks noChangeArrowheads="1"/>
        </xdr:cNvSpPr>
      </xdr:nvSpPr>
      <xdr:spPr bwMode="auto">
        <a:xfrm>
          <a:off x="5686425" y="741997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25</xdr:row>
      <xdr:rowOff>28575</xdr:rowOff>
    </xdr:from>
    <xdr:to>
      <xdr:col>5</xdr:col>
      <xdr:colOff>238125</xdr:colOff>
      <xdr:row>25</xdr:row>
      <xdr:rowOff>180975</xdr:rowOff>
    </xdr:to>
    <xdr:sp macro="" textlink="">
      <xdr:nvSpPr>
        <xdr:cNvPr id="41196" name="Rectangle 186"/>
        <xdr:cNvSpPr>
          <a:spLocks noChangeArrowheads="1"/>
        </xdr:cNvSpPr>
      </xdr:nvSpPr>
      <xdr:spPr bwMode="auto">
        <a:xfrm>
          <a:off x="2695575" y="5286375"/>
          <a:ext cx="1619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314325</xdr:colOff>
      <xdr:row>25</xdr:row>
      <xdr:rowOff>28575</xdr:rowOff>
    </xdr:from>
    <xdr:to>
      <xdr:col>6</xdr:col>
      <xdr:colOff>466725</xdr:colOff>
      <xdr:row>25</xdr:row>
      <xdr:rowOff>180975</xdr:rowOff>
    </xdr:to>
    <xdr:sp macro="" textlink="">
      <xdr:nvSpPr>
        <xdr:cNvPr id="41197" name="Rectangle 187"/>
        <xdr:cNvSpPr>
          <a:spLocks noChangeArrowheads="1"/>
        </xdr:cNvSpPr>
      </xdr:nvSpPr>
      <xdr:spPr bwMode="auto">
        <a:xfrm>
          <a:off x="3181350" y="5286375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333375</xdr:colOff>
      <xdr:row>26</xdr:row>
      <xdr:rowOff>47625</xdr:rowOff>
    </xdr:from>
    <xdr:to>
      <xdr:col>3</xdr:col>
      <xdr:colOff>66675</xdr:colOff>
      <xdr:row>26</xdr:row>
      <xdr:rowOff>200025</xdr:rowOff>
    </xdr:to>
    <xdr:sp macro="" textlink="">
      <xdr:nvSpPr>
        <xdr:cNvPr id="25005" name="Rectangle 188"/>
        <xdr:cNvSpPr>
          <a:spLocks noChangeArrowheads="1"/>
        </xdr:cNvSpPr>
      </xdr:nvSpPr>
      <xdr:spPr bwMode="auto">
        <a:xfrm>
          <a:off x="1781175" y="5867400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73152" rIns="137160" bIns="219456"/>
        <a:lstStyle/>
        <a:p>
          <a:r>
            <a:rPr lang="en-US" b="1"/>
            <a:t>X</a:t>
          </a:r>
        </a:p>
      </xdr:txBody>
    </xdr:sp>
    <xdr:clientData/>
  </xdr:twoCellAnchor>
  <xdr:twoCellAnchor>
    <xdr:from>
      <xdr:col>4</xdr:col>
      <xdr:colOff>66675</xdr:colOff>
      <xdr:row>26</xdr:row>
      <xdr:rowOff>47625</xdr:rowOff>
    </xdr:from>
    <xdr:to>
      <xdr:col>4</xdr:col>
      <xdr:colOff>219075</xdr:colOff>
      <xdr:row>26</xdr:row>
      <xdr:rowOff>200025</xdr:rowOff>
    </xdr:to>
    <xdr:sp macro="" textlink="">
      <xdr:nvSpPr>
        <xdr:cNvPr id="41199" name="Rectangle 189"/>
        <xdr:cNvSpPr>
          <a:spLocks noChangeArrowheads="1"/>
        </xdr:cNvSpPr>
      </xdr:nvSpPr>
      <xdr:spPr bwMode="auto">
        <a:xfrm>
          <a:off x="2314575" y="5524500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44263</xdr:colOff>
      <xdr:row>25</xdr:row>
      <xdr:rowOff>28575</xdr:rowOff>
    </xdr:from>
    <xdr:to>
      <xdr:col>9</xdr:col>
      <xdr:colOff>196663</xdr:colOff>
      <xdr:row>25</xdr:row>
      <xdr:rowOff>180975</xdr:rowOff>
    </xdr:to>
    <xdr:sp macro="" textlink="">
      <xdr:nvSpPr>
        <xdr:cNvPr id="25007" name="Rectangle 190"/>
        <xdr:cNvSpPr>
          <a:spLocks noChangeArrowheads="1"/>
        </xdr:cNvSpPr>
      </xdr:nvSpPr>
      <xdr:spPr bwMode="auto">
        <a:xfrm>
          <a:off x="5759263" y="5600700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82296" bIns="219456" anchor="t" anchorCtr="1"/>
        <a:lstStyle/>
        <a:p>
          <a:r>
            <a:rPr lang="en-US" b="1"/>
            <a:t>X</a:t>
          </a:r>
        </a:p>
      </xdr:txBody>
    </xdr:sp>
    <xdr:clientData/>
  </xdr:twoCellAnchor>
  <xdr:twoCellAnchor>
    <xdr:from>
      <xdr:col>10</xdr:col>
      <xdr:colOff>190500</xdr:colOff>
      <xdr:row>25</xdr:row>
      <xdr:rowOff>28575</xdr:rowOff>
    </xdr:from>
    <xdr:to>
      <xdr:col>10</xdr:col>
      <xdr:colOff>342900</xdr:colOff>
      <xdr:row>25</xdr:row>
      <xdr:rowOff>180975</xdr:rowOff>
    </xdr:to>
    <xdr:sp macro="" textlink="">
      <xdr:nvSpPr>
        <xdr:cNvPr id="41201" name="Rectangle 191"/>
        <xdr:cNvSpPr>
          <a:spLocks noChangeArrowheads="1"/>
        </xdr:cNvSpPr>
      </xdr:nvSpPr>
      <xdr:spPr bwMode="auto">
        <a:xfrm>
          <a:off x="6372225" y="5286375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23</xdr:row>
      <xdr:rowOff>28575</xdr:rowOff>
    </xdr:from>
    <xdr:to>
      <xdr:col>6</xdr:col>
      <xdr:colOff>457200</xdr:colOff>
      <xdr:row>23</xdr:row>
      <xdr:rowOff>180975</xdr:rowOff>
    </xdr:to>
    <xdr:sp macro="" textlink="">
      <xdr:nvSpPr>
        <xdr:cNvPr id="41202" name="Rectangle 187"/>
        <xdr:cNvSpPr>
          <a:spLocks noChangeArrowheads="1"/>
        </xdr:cNvSpPr>
      </xdr:nvSpPr>
      <xdr:spPr bwMode="auto">
        <a:xfrm>
          <a:off x="3171825" y="4848225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23</xdr:row>
      <xdr:rowOff>28575</xdr:rowOff>
    </xdr:from>
    <xdr:to>
      <xdr:col>5</xdr:col>
      <xdr:colOff>238125</xdr:colOff>
      <xdr:row>23</xdr:row>
      <xdr:rowOff>180975</xdr:rowOff>
    </xdr:to>
    <xdr:sp macro="" textlink="">
      <xdr:nvSpPr>
        <xdr:cNvPr id="41203" name="Rectangle 187"/>
        <xdr:cNvSpPr>
          <a:spLocks noChangeArrowheads="1"/>
        </xdr:cNvSpPr>
      </xdr:nvSpPr>
      <xdr:spPr bwMode="auto">
        <a:xfrm>
          <a:off x="2705100" y="4848225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552450</xdr:colOff>
      <xdr:row>23</xdr:row>
      <xdr:rowOff>28575</xdr:rowOff>
    </xdr:from>
    <xdr:to>
      <xdr:col>1</xdr:col>
      <xdr:colOff>104775</xdr:colOff>
      <xdr:row>23</xdr:row>
      <xdr:rowOff>180975</xdr:rowOff>
    </xdr:to>
    <xdr:sp macro="" textlink="">
      <xdr:nvSpPr>
        <xdr:cNvPr id="41204" name="Rectangle 187"/>
        <xdr:cNvSpPr>
          <a:spLocks noChangeArrowheads="1"/>
        </xdr:cNvSpPr>
      </xdr:nvSpPr>
      <xdr:spPr bwMode="auto">
        <a:xfrm>
          <a:off x="552450" y="4848225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23</xdr:row>
      <xdr:rowOff>28575</xdr:rowOff>
    </xdr:from>
    <xdr:to>
      <xdr:col>0</xdr:col>
      <xdr:colOff>238125</xdr:colOff>
      <xdr:row>23</xdr:row>
      <xdr:rowOff>180975</xdr:rowOff>
    </xdr:to>
    <xdr:sp macro="" textlink="">
      <xdr:nvSpPr>
        <xdr:cNvPr id="41205" name="Rectangle 187"/>
        <xdr:cNvSpPr>
          <a:spLocks noChangeArrowheads="1"/>
        </xdr:cNvSpPr>
      </xdr:nvSpPr>
      <xdr:spPr bwMode="auto">
        <a:xfrm>
          <a:off x="85725" y="4848225"/>
          <a:ext cx="1524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8</xdr:col>
      <xdr:colOff>657225</xdr:colOff>
      <xdr:row>33</xdr:row>
      <xdr:rowOff>47625</xdr:rowOff>
    </xdr:from>
    <xdr:to>
      <xdr:col>8</xdr:col>
      <xdr:colOff>657225</xdr:colOff>
      <xdr:row>33</xdr:row>
      <xdr:rowOff>47625</xdr:rowOff>
    </xdr:to>
    <xdr:cxnSp macro="">
      <xdr:nvCxnSpPr>
        <xdr:cNvPr id="41206" name="Straight Connector 6"/>
        <xdr:cNvCxnSpPr>
          <a:cxnSpLocks noChangeShapeType="1"/>
          <a:stCxn id="24999" idx="0"/>
          <a:endCxn id="24999" idx="0"/>
        </xdr:cNvCxnSpPr>
      </xdr:nvCxnSpPr>
      <xdr:spPr bwMode="auto">
        <a:xfrm>
          <a:off x="5695950" y="7019925"/>
          <a:ext cx="0" cy="0"/>
        </a:xfrm>
        <a:prstGeom prst="line">
          <a:avLst/>
        </a:prstGeom>
        <a:noFill/>
        <a:ln w="6350" cap="sq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4379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4380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36</xdr:row>
      <xdr:rowOff>76200</xdr:rowOff>
    </xdr:from>
    <xdr:to>
      <xdr:col>9</xdr:col>
      <xdr:colOff>224241</xdr:colOff>
      <xdr:row>36</xdr:row>
      <xdr:rowOff>257175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7791450" y="9286875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38</xdr:row>
      <xdr:rowOff>76200</xdr:rowOff>
    </xdr:from>
    <xdr:to>
      <xdr:col>9</xdr:col>
      <xdr:colOff>224241</xdr:colOff>
      <xdr:row>38</xdr:row>
      <xdr:rowOff>257175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7791450" y="986790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4383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4384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36</xdr:row>
      <xdr:rowOff>76200</xdr:rowOff>
    </xdr:from>
    <xdr:to>
      <xdr:col>9</xdr:col>
      <xdr:colOff>224241</xdr:colOff>
      <xdr:row>36</xdr:row>
      <xdr:rowOff>257175</xdr:rowOff>
    </xdr:to>
    <xdr:sp macro="" textlink="">
      <xdr:nvSpPr>
        <xdr:cNvPr id="10" name="Text Box 40"/>
        <xdr:cNvSpPr txBox="1">
          <a:spLocks noChangeArrowheads="1"/>
        </xdr:cNvSpPr>
      </xdr:nvSpPr>
      <xdr:spPr bwMode="auto">
        <a:xfrm>
          <a:off x="7602855" y="9639300"/>
          <a:ext cx="155661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38</xdr:row>
      <xdr:rowOff>76200</xdr:rowOff>
    </xdr:from>
    <xdr:to>
      <xdr:col>9</xdr:col>
      <xdr:colOff>224241</xdr:colOff>
      <xdr:row>38</xdr:row>
      <xdr:rowOff>257175</xdr:rowOff>
    </xdr:to>
    <xdr:sp macro="" textlink="">
      <xdr:nvSpPr>
        <xdr:cNvPr id="11" name="Text Box 41"/>
        <xdr:cNvSpPr txBox="1">
          <a:spLocks noChangeArrowheads="1"/>
        </xdr:cNvSpPr>
      </xdr:nvSpPr>
      <xdr:spPr bwMode="auto">
        <a:xfrm>
          <a:off x="7602855" y="10077450"/>
          <a:ext cx="155661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4387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4388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36</xdr:row>
      <xdr:rowOff>76200</xdr:rowOff>
    </xdr:from>
    <xdr:to>
      <xdr:col>9</xdr:col>
      <xdr:colOff>228600</xdr:colOff>
      <xdr:row>36</xdr:row>
      <xdr:rowOff>257175</xdr:rowOff>
    </xdr:to>
    <xdr:sp macro="" textlink="">
      <xdr:nvSpPr>
        <xdr:cNvPr id="34389" name="Text Box 40"/>
        <xdr:cNvSpPr txBox="1">
          <a:spLocks noChangeArrowheads="1"/>
        </xdr:cNvSpPr>
      </xdr:nvSpPr>
      <xdr:spPr bwMode="auto">
        <a:xfrm>
          <a:off x="7600950" y="8296275"/>
          <a:ext cx="161925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38</xdr:row>
      <xdr:rowOff>76200</xdr:rowOff>
    </xdr:from>
    <xdr:to>
      <xdr:col>9</xdr:col>
      <xdr:colOff>228600</xdr:colOff>
      <xdr:row>38</xdr:row>
      <xdr:rowOff>257175</xdr:rowOff>
    </xdr:to>
    <xdr:sp macro="" textlink="">
      <xdr:nvSpPr>
        <xdr:cNvPr id="34390" name="Text Box 41"/>
        <xdr:cNvSpPr txBox="1">
          <a:spLocks noChangeArrowheads="1"/>
        </xdr:cNvSpPr>
      </xdr:nvSpPr>
      <xdr:spPr bwMode="auto">
        <a:xfrm>
          <a:off x="7600950" y="8639175"/>
          <a:ext cx="161925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4391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4392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4393" name="Line 11"/>
        <xdr:cNvSpPr>
          <a:spLocks noChangeShapeType="1"/>
        </xdr:cNvSpPr>
      </xdr:nvSpPr>
      <xdr:spPr bwMode="auto">
        <a:xfrm>
          <a:off x="3133725" y="467677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4394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4395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4396" name="Line 39"/>
        <xdr:cNvSpPr>
          <a:spLocks noChangeShapeType="1"/>
        </xdr:cNvSpPr>
      </xdr:nvSpPr>
      <xdr:spPr bwMode="auto">
        <a:xfrm>
          <a:off x="4124325" y="102489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22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23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4399" name="Line 11"/>
        <xdr:cNvSpPr>
          <a:spLocks noChangeShapeType="1"/>
        </xdr:cNvSpPr>
      </xdr:nvSpPr>
      <xdr:spPr bwMode="auto">
        <a:xfrm>
          <a:off x="3133725" y="467677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4400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4401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4402" name="Line 39"/>
        <xdr:cNvSpPr>
          <a:spLocks noChangeShapeType="1"/>
        </xdr:cNvSpPr>
      </xdr:nvSpPr>
      <xdr:spPr bwMode="auto">
        <a:xfrm>
          <a:off x="4124325" y="102489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28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29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51</xdr:row>
      <xdr:rowOff>171450</xdr:rowOff>
    </xdr:from>
    <xdr:to>
      <xdr:col>5</xdr:col>
      <xdr:colOff>238125</xdr:colOff>
      <xdr:row>51</xdr:row>
      <xdr:rowOff>171450</xdr:rowOff>
    </xdr:to>
    <xdr:sp macro="" textlink="">
      <xdr:nvSpPr>
        <xdr:cNvPr id="31782" name="Line 39"/>
        <xdr:cNvSpPr>
          <a:spLocks noChangeShapeType="1"/>
        </xdr:cNvSpPr>
      </xdr:nvSpPr>
      <xdr:spPr bwMode="auto">
        <a:xfrm>
          <a:off x="4657725" y="9582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21</xdr:row>
      <xdr:rowOff>0</xdr:rowOff>
    </xdr:from>
    <xdr:to>
      <xdr:col>1</xdr:col>
      <xdr:colOff>323970</xdr:colOff>
      <xdr:row>21</xdr:row>
      <xdr:rowOff>0</xdr:rowOff>
    </xdr:to>
    <xdr:sp macro="" textlink="">
      <xdr:nvSpPr>
        <xdr:cNvPr id="3084" name="Text 12"/>
        <xdr:cNvSpPr txBox="1">
          <a:spLocks noChangeArrowheads="1"/>
        </xdr:cNvSpPr>
      </xdr:nvSpPr>
      <xdr:spPr bwMode="auto">
        <a:xfrm>
          <a:off x="171450" y="7610475"/>
          <a:ext cx="13430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99060</xdr:colOff>
      <xdr:row>21</xdr:row>
      <xdr:rowOff>0</xdr:rowOff>
    </xdr:from>
    <xdr:to>
      <xdr:col>6</xdr:col>
      <xdr:colOff>929658</xdr:colOff>
      <xdr:row>21</xdr:row>
      <xdr:rowOff>0</xdr:rowOff>
    </xdr:to>
    <xdr:sp macro="" textlink="">
      <xdr:nvSpPr>
        <xdr:cNvPr id="3085" name="Text 13"/>
        <xdr:cNvSpPr txBox="1">
          <a:spLocks noChangeArrowheads="1"/>
        </xdr:cNvSpPr>
      </xdr:nvSpPr>
      <xdr:spPr bwMode="auto">
        <a:xfrm>
          <a:off x="1285875" y="7610475"/>
          <a:ext cx="78581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Explain and justify purchase of major equipment, unusual supplies requests, patient care costs, alterations and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137160</xdr:colOff>
      <xdr:row>21</xdr:row>
      <xdr:rowOff>0</xdr:rowOff>
    </xdr:from>
    <xdr:to>
      <xdr:col>2</xdr:col>
      <xdr:colOff>135273</xdr:colOff>
      <xdr:row>21</xdr:row>
      <xdr:rowOff>0</xdr:rowOff>
    </xdr:to>
    <xdr:sp macro="" textlink="">
      <xdr:nvSpPr>
        <xdr:cNvPr id="3086" name="Text 14"/>
        <xdr:cNvSpPr txBox="1">
          <a:spLocks noChangeArrowheads="1"/>
        </xdr:cNvSpPr>
      </xdr:nvSpPr>
      <xdr:spPr bwMode="auto">
        <a:xfrm>
          <a:off x="142875" y="7610475"/>
          <a:ext cx="2266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From Budget for Entire Period:</a:t>
          </a:r>
        </a:p>
      </xdr:txBody>
    </xdr:sp>
    <xdr:clientData/>
  </xdr:twoCellAnchor>
  <xdr:twoCellAnchor>
    <xdr:from>
      <xdr:col>1</xdr:col>
      <xdr:colOff>781050</xdr:colOff>
      <xdr:row>21</xdr:row>
      <xdr:rowOff>0</xdr:rowOff>
    </xdr:from>
    <xdr:to>
      <xdr:col>6</xdr:col>
      <xdr:colOff>956312</xdr:colOff>
      <xdr:row>21</xdr:row>
      <xdr:rowOff>0</xdr:rowOff>
    </xdr:to>
    <xdr:sp macro="" textlink="">
      <xdr:nvSpPr>
        <xdr:cNvPr id="3087" name="Text 15"/>
        <xdr:cNvSpPr txBox="1">
          <a:spLocks noChangeArrowheads="1"/>
        </xdr:cNvSpPr>
      </xdr:nvSpPr>
      <xdr:spPr bwMode="auto">
        <a:xfrm>
          <a:off x="1962150" y="7610475"/>
          <a:ext cx="72104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Identify with an asterisk (*) on this page and justify any significant increase or decrease in any category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3</xdr:col>
      <xdr:colOff>1133475</xdr:colOff>
      <xdr:row>38</xdr:row>
      <xdr:rowOff>238125</xdr:rowOff>
    </xdr:from>
    <xdr:to>
      <xdr:col>3</xdr:col>
      <xdr:colOff>1390650</xdr:colOff>
      <xdr:row>38</xdr:row>
      <xdr:rowOff>238125</xdr:rowOff>
    </xdr:to>
    <xdr:sp macro="" textlink="">
      <xdr:nvSpPr>
        <xdr:cNvPr id="27035" name="Line 30"/>
        <xdr:cNvSpPr>
          <a:spLocks noChangeShapeType="1"/>
        </xdr:cNvSpPr>
      </xdr:nvSpPr>
      <xdr:spPr bwMode="auto">
        <a:xfrm>
          <a:off x="4972050" y="116490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18311</xdr:colOff>
      <xdr:row>19</xdr:row>
      <xdr:rowOff>93662</xdr:rowOff>
    </xdr:from>
    <xdr:to>
      <xdr:col>6</xdr:col>
      <xdr:colOff>261445</xdr:colOff>
      <xdr:row>19</xdr:row>
      <xdr:rowOff>307973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 flipV="1">
          <a:off x="8259764" y="7098770"/>
          <a:ext cx="238124" cy="2143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b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5</xdr:col>
      <xdr:colOff>600075</xdr:colOff>
      <xdr:row>20</xdr:row>
      <xdr:rowOff>0</xdr:rowOff>
    </xdr:from>
    <xdr:to>
      <xdr:col>5</xdr:col>
      <xdr:colOff>600075</xdr:colOff>
      <xdr:row>20</xdr:row>
      <xdr:rowOff>0</xdr:rowOff>
    </xdr:to>
    <xdr:sp macro="" textlink="">
      <xdr:nvSpPr>
        <xdr:cNvPr id="27037" name="Line 35"/>
        <xdr:cNvSpPr>
          <a:spLocks noChangeShapeType="1"/>
        </xdr:cNvSpPr>
      </xdr:nvSpPr>
      <xdr:spPr bwMode="auto">
        <a:xfrm>
          <a:off x="7381875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87630</xdr:colOff>
      <xdr:row>20</xdr:row>
      <xdr:rowOff>0</xdr:rowOff>
    </xdr:from>
    <xdr:to>
      <xdr:col>6</xdr:col>
      <xdr:colOff>302748</xdr:colOff>
      <xdr:row>20</xdr:row>
      <xdr:rowOff>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8296275" y="738187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14</xdr:row>
      <xdr:rowOff>209550</xdr:rowOff>
    </xdr:from>
    <xdr:to>
      <xdr:col>6</xdr:col>
      <xdr:colOff>495300</xdr:colOff>
      <xdr:row>14</xdr:row>
      <xdr:rowOff>209550</xdr:rowOff>
    </xdr:to>
    <xdr:sp macro="" textlink="">
      <xdr:nvSpPr>
        <xdr:cNvPr id="10105" name="Line 11"/>
        <xdr:cNvSpPr>
          <a:spLocks noChangeShapeType="1"/>
        </xdr:cNvSpPr>
      </xdr:nvSpPr>
      <xdr:spPr bwMode="auto">
        <a:xfrm>
          <a:off x="3333750" y="477202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10106" name="Line 22"/>
        <xdr:cNvSpPr>
          <a:spLocks noChangeShapeType="1"/>
        </xdr:cNvSpPr>
      </xdr:nvSpPr>
      <xdr:spPr bwMode="auto">
        <a:xfrm>
          <a:off x="7239000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10107" name="Line 23"/>
        <xdr:cNvSpPr>
          <a:spLocks noChangeShapeType="1"/>
        </xdr:cNvSpPr>
      </xdr:nvSpPr>
      <xdr:spPr bwMode="auto">
        <a:xfrm>
          <a:off x="5943600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39</xdr:row>
      <xdr:rowOff>171450</xdr:rowOff>
    </xdr:from>
    <xdr:to>
      <xdr:col>5</xdr:col>
      <xdr:colOff>238125</xdr:colOff>
      <xdr:row>39</xdr:row>
      <xdr:rowOff>171450</xdr:rowOff>
    </xdr:to>
    <xdr:sp macro="" textlink="">
      <xdr:nvSpPr>
        <xdr:cNvPr id="10108" name="Line 39"/>
        <xdr:cNvSpPr>
          <a:spLocks noChangeShapeType="1"/>
        </xdr:cNvSpPr>
      </xdr:nvSpPr>
      <xdr:spPr bwMode="auto">
        <a:xfrm>
          <a:off x="4324350" y="10506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36</xdr:row>
      <xdr:rowOff>76200</xdr:rowOff>
    </xdr:from>
    <xdr:to>
      <xdr:col>9</xdr:col>
      <xdr:colOff>224241</xdr:colOff>
      <xdr:row>36</xdr:row>
      <xdr:rowOff>257175</xdr:rowOff>
    </xdr:to>
    <xdr:sp macro="" textlink="">
      <xdr:nvSpPr>
        <xdr:cNvPr id="6" name="Text Box 40"/>
        <xdr:cNvSpPr txBox="1">
          <a:spLocks noChangeArrowheads="1"/>
        </xdr:cNvSpPr>
      </xdr:nvSpPr>
      <xdr:spPr bwMode="auto">
        <a:xfrm>
          <a:off x="7800975" y="954405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38</xdr:row>
      <xdr:rowOff>76200</xdr:rowOff>
    </xdr:from>
    <xdr:to>
      <xdr:col>9</xdr:col>
      <xdr:colOff>224241</xdr:colOff>
      <xdr:row>38</xdr:row>
      <xdr:rowOff>257175</xdr:rowOff>
    </xdr:to>
    <xdr:sp macro="" textlink="">
      <xdr:nvSpPr>
        <xdr:cNvPr id="7" name="Text Box 41"/>
        <xdr:cNvSpPr txBox="1">
          <a:spLocks noChangeArrowheads="1"/>
        </xdr:cNvSpPr>
      </xdr:nvSpPr>
      <xdr:spPr bwMode="auto">
        <a:xfrm>
          <a:off x="7800975" y="10125075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21</xdr:row>
      <xdr:rowOff>0</xdr:rowOff>
    </xdr:from>
    <xdr:to>
      <xdr:col>1</xdr:col>
      <xdr:colOff>323970</xdr:colOff>
      <xdr:row>21</xdr:row>
      <xdr:rowOff>0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71450" y="7639050"/>
          <a:ext cx="13430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99060</xdr:colOff>
      <xdr:row>21</xdr:row>
      <xdr:rowOff>0</xdr:rowOff>
    </xdr:from>
    <xdr:to>
      <xdr:col>6</xdr:col>
      <xdr:colOff>929658</xdr:colOff>
      <xdr:row>21</xdr:row>
      <xdr:rowOff>0</xdr:rowOff>
    </xdr:to>
    <xdr:sp macro="" textlink="">
      <xdr:nvSpPr>
        <xdr:cNvPr id="3" name="Text 13"/>
        <xdr:cNvSpPr txBox="1">
          <a:spLocks noChangeArrowheads="1"/>
        </xdr:cNvSpPr>
      </xdr:nvSpPr>
      <xdr:spPr bwMode="auto">
        <a:xfrm>
          <a:off x="1285875" y="7639050"/>
          <a:ext cx="78581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Explain and justify purchase of major equipment, unusual supplies requests, patient care costs, alterations and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137160</xdr:colOff>
      <xdr:row>21</xdr:row>
      <xdr:rowOff>0</xdr:rowOff>
    </xdr:from>
    <xdr:to>
      <xdr:col>2</xdr:col>
      <xdr:colOff>135273</xdr:colOff>
      <xdr:row>21</xdr:row>
      <xdr:rowOff>0</xdr:rowOff>
    </xdr:to>
    <xdr:sp macro="" textlink="">
      <xdr:nvSpPr>
        <xdr:cNvPr id="4" name="Text 14"/>
        <xdr:cNvSpPr txBox="1">
          <a:spLocks noChangeArrowheads="1"/>
        </xdr:cNvSpPr>
      </xdr:nvSpPr>
      <xdr:spPr bwMode="auto">
        <a:xfrm>
          <a:off x="142875" y="7639050"/>
          <a:ext cx="2266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From Budget for Entire Period:</a:t>
          </a:r>
        </a:p>
      </xdr:txBody>
    </xdr:sp>
    <xdr:clientData/>
  </xdr:twoCellAnchor>
  <xdr:twoCellAnchor>
    <xdr:from>
      <xdr:col>1</xdr:col>
      <xdr:colOff>781050</xdr:colOff>
      <xdr:row>21</xdr:row>
      <xdr:rowOff>0</xdr:rowOff>
    </xdr:from>
    <xdr:to>
      <xdr:col>6</xdr:col>
      <xdr:colOff>956312</xdr:colOff>
      <xdr:row>21</xdr:row>
      <xdr:rowOff>0</xdr:rowOff>
    </xdr:to>
    <xdr:sp macro="" textlink="">
      <xdr:nvSpPr>
        <xdr:cNvPr id="5" name="Text 15"/>
        <xdr:cNvSpPr txBox="1">
          <a:spLocks noChangeArrowheads="1"/>
        </xdr:cNvSpPr>
      </xdr:nvSpPr>
      <xdr:spPr bwMode="auto">
        <a:xfrm>
          <a:off x="1962150" y="7639050"/>
          <a:ext cx="72104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Identify with an asterisk (*) on this page and justify any significant increase or decrease in any category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3</xdr:col>
      <xdr:colOff>1133475</xdr:colOff>
      <xdr:row>37</xdr:row>
      <xdr:rowOff>238125</xdr:rowOff>
    </xdr:from>
    <xdr:to>
      <xdr:col>3</xdr:col>
      <xdr:colOff>1390650</xdr:colOff>
      <xdr:row>37</xdr:row>
      <xdr:rowOff>238125</xdr:rowOff>
    </xdr:to>
    <xdr:sp macro="" textlink="">
      <xdr:nvSpPr>
        <xdr:cNvPr id="36005" name="Line 30"/>
        <xdr:cNvSpPr>
          <a:spLocks noChangeShapeType="1"/>
        </xdr:cNvSpPr>
      </xdr:nvSpPr>
      <xdr:spPr bwMode="auto">
        <a:xfrm>
          <a:off x="4972050" y="116586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18311</xdr:colOff>
      <xdr:row>19</xdr:row>
      <xdr:rowOff>93662</xdr:rowOff>
    </xdr:from>
    <xdr:to>
      <xdr:col>6</xdr:col>
      <xdr:colOff>261445</xdr:colOff>
      <xdr:row>19</xdr:row>
      <xdr:rowOff>307973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 flipV="1">
          <a:off x="8236481" y="7056437"/>
          <a:ext cx="238124" cy="2143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b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5</xdr:col>
      <xdr:colOff>600075</xdr:colOff>
      <xdr:row>20</xdr:row>
      <xdr:rowOff>0</xdr:rowOff>
    </xdr:from>
    <xdr:to>
      <xdr:col>5</xdr:col>
      <xdr:colOff>600075</xdr:colOff>
      <xdr:row>20</xdr:row>
      <xdr:rowOff>0</xdr:rowOff>
    </xdr:to>
    <xdr:sp macro="" textlink="">
      <xdr:nvSpPr>
        <xdr:cNvPr id="36007" name="Line 35"/>
        <xdr:cNvSpPr>
          <a:spLocks noChangeShapeType="1"/>
        </xdr:cNvSpPr>
      </xdr:nvSpPr>
      <xdr:spPr bwMode="auto">
        <a:xfrm>
          <a:off x="7381875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87630</xdr:colOff>
      <xdr:row>20</xdr:row>
      <xdr:rowOff>0</xdr:rowOff>
    </xdr:from>
    <xdr:to>
      <xdr:col>6</xdr:col>
      <xdr:colOff>302748</xdr:colOff>
      <xdr:row>20</xdr:row>
      <xdr:rowOff>0</xdr:rowOff>
    </xdr:to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8296275" y="74104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14</xdr:row>
      <xdr:rowOff>209550</xdr:rowOff>
    </xdr:from>
    <xdr:to>
      <xdr:col>6</xdr:col>
      <xdr:colOff>495300</xdr:colOff>
      <xdr:row>14</xdr:row>
      <xdr:rowOff>209550</xdr:rowOff>
    </xdr:to>
    <xdr:sp macro="" textlink="">
      <xdr:nvSpPr>
        <xdr:cNvPr id="12153" name="Line 11"/>
        <xdr:cNvSpPr>
          <a:spLocks noChangeShapeType="1"/>
        </xdr:cNvSpPr>
      </xdr:nvSpPr>
      <xdr:spPr bwMode="auto">
        <a:xfrm>
          <a:off x="3333750" y="477202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12154" name="Line 22"/>
        <xdr:cNvSpPr>
          <a:spLocks noChangeShapeType="1"/>
        </xdr:cNvSpPr>
      </xdr:nvSpPr>
      <xdr:spPr bwMode="auto">
        <a:xfrm>
          <a:off x="7239000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12155" name="Line 23"/>
        <xdr:cNvSpPr>
          <a:spLocks noChangeShapeType="1"/>
        </xdr:cNvSpPr>
      </xdr:nvSpPr>
      <xdr:spPr bwMode="auto">
        <a:xfrm>
          <a:off x="5943600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39</xdr:row>
      <xdr:rowOff>171450</xdr:rowOff>
    </xdr:from>
    <xdr:to>
      <xdr:col>5</xdr:col>
      <xdr:colOff>238125</xdr:colOff>
      <xdr:row>39</xdr:row>
      <xdr:rowOff>171450</xdr:rowOff>
    </xdr:to>
    <xdr:sp macro="" textlink="">
      <xdr:nvSpPr>
        <xdr:cNvPr id="12156" name="Line 39"/>
        <xdr:cNvSpPr>
          <a:spLocks noChangeShapeType="1"/>
        </xdr:cNvSpPr>
      </xdr:nvSpPr>
      <xdr:spPr bwMode="auto">
        <a:xfrm>
          <a:off x="4324350" y="10506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36</xdr:row>
      <xdr:rowOff>76200</xdr:rowOff>
    </xdr:from>
    <xdr:to>
      <xdr:col>9</xdr:col>
      <xdr:colOff>224241</xdr:colOff>
      <xdr:row>36</xdr:row>
      <xdr:rowOff>257175</xdr:rowOff>
    </xdr:to>
    <xdr:sp macro="" textlink="">
      <xdr:nvSpPr>
        <xdr:cNvPr id="6" name="Text Box 40"/>
        <xdr:cNvSpPr txBox="1">
          <a:spLocks noChangeArrowheads="1"/>
        </xdr:cNvSpPr>
      </xdr:nvSpPr>
      <xdr:spPr bwMode="auto">
        <a:xfrm>
          <a:off x="7800975" y="954405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38</xdr:row>
      <xdr:rowOff>76200</xdr:rowOff>
    </xdr:from>
    <xdr:to>
      <xdr:col>9</xdr:col>
      <xdr:colOff>224241</xdr:colOff>
      <xdr:row>38</xdr:row>
      <xdr:rowOff>257175</xdr:rowOff>
    </xdr:to>
    <xdr:sp macro="" textlink="">
      <xdr:nvSpPr>
        <xdr:cNvPr id="7" name="Text Box 41"/>
        <xdr:cNvSpPr txBox="1">
          <a:spLocks noChangeArrowheads="1"/>
        </xdr:cNvSpPr>
      </xdr:nvSpPr>
      <xdr:spPr bwMode="auto">
        <a:xfrm>
          <a:off x="7800975" y="10125075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21</xdr:row>
      <xdr:rowOff>0</xdr:rowOff>
    </xdr:from>
    <xdr:to>
      <xdr:col>1</xdr:col>
      <xdr:colOff>323970</xdr:colOff>
      <xdr:row>21</xdr:row>
      <xdr:rowOff>0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71450" y="7639050"/>
          <a:ext cx="13430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99060</xdr:colOff>
      <xdr:row>21</xdr:row>
      <xdr:rowOff>0</xdr:rowOff>
    </xdr:from>
    <xdr:to>
      <xdr:col>6</xdr:col>
      <xdr:colOff>929658</xdr:colOff>
      <xdr:row>21</xdr:row>
      <xdr:rowOff>0</xdr:rowOff>
    </xdr:to>
    <xdr:sp macro="" textlink="">
      <xdr:nvSpPr>
        <xdr:cNvPr id="3" name="Text 13"/>
        <xdr:cNvSpPr txBox="1">
          <a:spLocks noChangeArrowheads="1"/>
        </xdr:cNvSpPr>
      </xdr:nvSpPr>
      <xdr:spPr bwMode="auto">
        <a:xfrm>
          <a:off x="1285875" y="7639050"/>
          <a:ext cx="78581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Explain and justify purchase of major equipment, unusual supplies requests, patient care costs, alterations and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137160</xdr:colOff>
      <xdr:row>21</xdr:row>
      <xdr:rowOff>0</xdr:rowOff>
    </xdr:from>
    <xdr:to>
      <xdr:col>2</xdr:col>
      <xdr:colOff>135273</xdr:colOff>
      <xdr:row>21</xdr:row>
      <xdr:rowOff>0</xdr:rowOff>
    </xdr:to>
    <xdr:sp macro="" textlink="">
      <xdr:nvSpPr>
        <xdr:cNvPr id="4" name="Text 14"/>
        <xdr:cNvSpPr txBox="1">
          <a:spLocks noChangeArrowheads="1"/>
        </xdr:cNvSpPr>
      </xdr:nvSpPr>
      <xdr:spPr bwMode="auto">
        <a:xfrm>
          <a:off x="142875" y="7639050"/>
          <a:ext cx="2266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1" u="none" strike="noStrike" baseline="0">
              <a:solidFill>
                <a:srgbClr val="000000"/>
              </a:solidFill>
              <a:latin typeface="MS Sans Serif"/>
            </a:rPr>
            <a:t>From Budget for Entire Period:</a:t>
          </a:r>
        </a:p>
      </xdr:txBody>
    </xdr:sp>
    <xdr:clientData/>
  </xdr:twoCellAnchor>
  <xdr:twoCellAnchor>
    <xdr:from>
      <xdr:col>1</xdr:col>
      <xdr:colOff>781050</xdr:colOff>
      <xdr:row>21</xdr:row>
      <xdr:rowOff>0</xdr:rowOff>
    </xdr:from>
    <xdr:to>
      <xdr:col>6</xdr:col>
      <xdr:colOff>956312</xdr:colOff>
      <xdr:row>21</xdr:row>
      <xdr:rowOff>0</xdr:rowOff>
    </xdr:to>
    <xdr:sp macro="" textlink="">
      <xdr:nvSpPr>
        <xdr:cNvPr id="5" name="Text 15"/>
        <xdr:cNvSpPr txBox="1">
          <a:spLocks noChangeArrowheads="1"/>
        </xdr:cNvSpPr>
      </xdr:nvSpPr>
      <xdr:spPr bwMode="auto">
        <a:xfrm>
          <a:off x="1962150" y="7639050"/>
          <a:ext cx="72104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Identify with an asterisk (*) on this page and justify any significant increase or decrease in any category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3</xdr:col>
      <xdr:colOff>1133475</xdr:colOff>
      <xdr:row>37</xdr:row>
      <xdr:rowOff>238125</xdr:rowOff>
    </xdr:from>
    <xdr:to>
      <xdr:col>3</xdr:col>
      <xdr:colOff>1390650</xdr:colOff>
      <xdr:row>37</xdr:row>
      <xdr:rowOff>238125</xdr:rowOff>
    </xdr:to>
    <xdr:sp macro="" textlink="">
      <xdr:nvSpPr>
        <xdr:cNvPr id="37029" name="Line 30"/>
        <xdr:cNvSpPr>
          <a:spLocks noChangeShapeType="1"/>
        </xdr:cNvSpPr>
      </xdr:nvSpPr>
      <xdr:spPr bwMode="auto">
        <a:xfrm>
          <a:off x="4972050" y="116586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18311</xdr:colOff>
      <xdr:row>19</xdr:row>
      <xdr:rowOff>93662</xdr:rowOff>
    </xdr:from>
    <xdr:to>
      <xdr:col>6</xdr:col>
      <xdr:colOff>261445</xdr:colOff>
      <xdr:row>19</xdr:row>
      <xdr:rowOff>307973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 flipV="1">
          <a:off x="8236481" y="7056437"/>
          <a:ext cx="238124" cy="2143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b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5</xdr:col>
      <xdr:colOff>600075</xdr:colOff>
      <xdr:row>20</xdr:row>
      <xdr:rowOff>0</xdr:rowOff>
    </xdr:from>
    <xdr:to>
      <xdr:col>5</xdr:col>
      <xdr:colOff>600075</xdr:colOff>
      <xdr:row>20</xdr:row>
      <xdr:rowOff>0</xdr:rowOff>
    </xdr:to>
    <xdr:sp macro="" textlink="">
      <xdr:nvSpPr>
        <xdr:cNvPr id="37031" name="Line 35"/>
        <xdr:cNvSpPr>
          <a:spLocks noChangeShapeType="1"/>
        </xdr:cNvSpPr>
      </xdr:nvSpPr>
      <xdr:spPr bwMode="auto">
        <a:xfrm>
          <a:off x="7381875" y="74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87630</xdr:colOff>
      <xdr:row>20</xdr:row>
      <xdr:rowOff>0</xdr:rowOff>
    </xdr:from>
    <xdr:to>
      <xdr:col>6</xdr:col>
      <xdr:colOff>302748</xdr:colOff>
      <xdr:row>20</xdr:row>
      <xdr:rowOff>0</xdr:rowOff>
    </xdr:to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8296275" y="7410450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3512" name="Rectangle 1"/>
        <xdr:cNvSpPr>
          <a:spLocks noChangeArrowheads="1"/>
        </xdr:cNvSpPr>
      </xdr:nvSpPr>
      <xdr:spPr bwMode="auto">
        <a:xfrm>
          <a:off x="1943100" y="68103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981075</xdr:colOff>
      <xdr:row>9</xdr:row>
      <xdr:rowOff>152400</xdr:rowOff>
    </xdr:from>
    <xdr:to>
      <xdr:col>10</xdr:col>
      <xdr:colOff>571500</xdr:colOff>
      <xdr:row>9</xdr:row>
      <xdr:rowOff>152400</xdr:rowOff>
    </xdr:to>
    <xdr:sp macro="" textlink="">
      <xdr:nvSpPr>
        <xdr:cNvPr id="33513" name="Line 2"/>
        <xdr:cNvSpPr>
          <a:spLocks noChangeShapeType="1"/>
        </xdr:cNvSpPr>
      </xdr:nvSpPr>
      <xdr:spPr bwMode="auto">
        <a:xfrm flipV="1">
          <a:off x="6886575" y="2447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6</xdr:row>
      <xdr:rowOff>104775</xdr:rowOff>
    </xdr:from>
    <xdr:to>
      <xdr:col>1</xdr:col>
      <xdr:colOff>0</xdr:colOff>
      <xdr:row>7</xdr:row>
      <xdr:rowOff>0</xdr:rowOff>
    </xdr:to>
    <xdr:sp macro="" textlink="">
      <xdr:nvSpPr>
        <xdr:cNvPr id="33514" name="Rectangle 4"/>
        <xdr:cNvSpPr>
          <a:spLocks noChangeArrowheads="1"/>
        </xdr:cNvSpPr>
      </xdr:nvSpPr>
      <xdr:spPr bwMode="auto">
        <a:xfrm>
          <a:off x="104775" y="1628775"/>
          <a:ext cx="1905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9</xdr:row>
      <xdr:rowOff>76200</xdr:rowOff>
    </xdr:from>
    <xdr:to>
      <xdr:col>1</xdr:col>
      <xdr:colOff>0</xdr:colOff>
      <xdr:row>9</xdr:row>
      <xdr:rowOff>238125</xdr:rowOff>
    </xdr:to>
    <xdr:sp macro="" textlink="">
      <xdr:nvSpPr>
        <xdr:cNvPr id="33515" name="Rectangle 7"/>
        <xdr:cNvSpPr>
          <a:spLocks noChangeArrowheads="1"/>
        </xdr:cNvSpPr>
      </xdr:nvSpPr>
      <xdr:spPr bwMode="auto">
        <a:xfrm>
          <a:off x="104775" y="2371725"/>
          <a:ext cx="1905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11</xdr:row>
      <xdr:rowOff>57150</xdr:rowOff>
    </xdr:from>
    <xdr:to>
      <xdr:col>1</xdr:col>
      <xdr:colOff>0</xdr:colOff>
      <xdr:row>11</xdr:row>
      <xdr:rowOff>219075</xdr:rowOff>
    </xdr:to>
    <xdr:sp macro="" textlink="">
      <xdr:nvSpPr>
        <xdr:cNvPr id="33516" name="Rectangle 8"/>
        <xdr:cNvSpPr>
          <a:spLocks noChangeArrowheads="1"/>
        </xdr:cNvSpPr>
      </xdr:nvSpPr>
      <xdr:spPr bwMode="auto">
        <a:xfrm>
          <a:off x="104775" y="2867025"/>
          <a:ext cx="1905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381000</xdr:colOff>
      <xdr:row>20</xdr:row>
      <xdr:rowOff>9525</xdr:rowOff>
    </xdr:from>
    <xdr:to>
      <xdr:col>3</xdr:col>
      <xdr:colOff>381000</xdr:colOff>
      <xdr:row>24</xdr:row>
      <xdr:rowOff>66675</xdr:rowOff>
    </xdr:to>
    <xdr:sp macro="" textlink="">
      <xdr:nvSpPr>
        <xdr:cNvPr id="33517" name="Line 9"/>
        <xdr:cNvSpPr>
          <a:spLocks noChangeShapeType="1"/>
        </xdr:cNvSpPr>
      </xdr:nvSpPr>
      <xdr:spPr bwMode="auto">
        <a:xfrm>
          <a:off x="2324100" y="5257800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20</xdr:row>
      <xdr:rowOff>9525</xdr:rowOff>
    </xdr:from>
    <xdr:to>
      <xdr:col>8</xdr:col>
      <xdr:colOff>238125</xdr:colOff>
      <xdr:row>25</xdr:row>
      <xdr:rowOff>0</xdr:rowOff>
    </xdr:to>
    <xdr:sp macro="" textlink="">
      <xdr:nvSpPr>
        <xdr:cNvPr id="33518" name="Line 10"/>
        <xdr:cNvSpPr>
          <a:spLocks noChangeShapeType="1"/>
        </xdr:cNvSpPr>
      </xdr:nvSpPr>
      <xdr:spPr bwMode="auto">
        <a:xfrm>
          <a:off x="5819775" y="52578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15</xdr:row>
      <xdr:rowOff>57150</xdr:rowOff>
    </xdr:from>
    <xdr:to>
      <xdr:col>5</xdr:col>
      <xdr:colOff>257175</xdr:colOff>
      <xdr:row>15</xdr:row>
      <xdr:rowOff>228600</xdr:rowOff>
    </xdr:to>
    <xdr:sp macro="" textlink="">
      <xdr:nvSpPr>
        <xdr:cNvPr id="33519" name="Rectangle 11"/>
        <xdr:cNvSpPr>
          <a:spLocks noChangeArrowheads="1"/>
        </xdr:cNvSpPr>
      </xdr:nvSpPr>
      <xdr:spPr bwMode="auto">
        <a:xfrm>
          <a:off x="3810000" y="4019550"/>
          <a:ext cx="16192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800100</xdr:colOff>
      <xdr:row>15</xdr:row>
      <xdr:rowOff>76200</xdr:rowOff>
    </xdr:from>
    <xdr:to>
      <xdr:col>6</xdr:col>
      <xdr:colOff>104775</xdr:colOff>
      <xdr:row>15</xdr:row>
      <xdr:rowOff>228600</xdr:rowOff>
    </xdr:to>
    <xdr:sp macro="" textlink="">
      <xdr:nvSpPr>
        <xdr:cNvPr id="33520" name="Rectangle 12"/>
        <xdr:cNvSpPr>
          <a:spLocks noChangeArrowheads="1"/>
        </xdr:cNvSpPr>
      </xdr:nvSpPr>
      <xdr:spPr bwMode="auto">
        <a:xfrm>
          <a:off x="4514850" y="4038600"/>
          <a:ext cx="1619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428625</xdr:colOff>
      <xdr:row>16</xdr:row>
      <xdr:rowOff>76200</xdr:rowOff>
    </xdr:from>
    <xdr:to>
      <xdr:col>7</xdr:col>
      <xdr:colOff>590550</xdr:colOff>
      <xdr:row>16</xdr:row>
      <xdr:rowOff>228600</xdr:rowOff>
    </xdr:to>
    <xdr:sp macro="" textlink="">
      <xdr:nvSpPr>
        <xdr:cNvPr id="33521" name="Rectangle 13"/>
        <xdr:cNvSpPr>
          <a:spLocks noChangeArrowheads="1"/>
        </xdr:cNvSpPr>
      </xdr:nvSpPr>
      <xdr:spPr bwMode="auto">
        <a:xfrm>
          <a:off x="5381625" y="4324350"/>
          <a:ext cx="1619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32</xdr:row>
      <xdr:rowOff>95250</xdr:rowOff>
    </xdr:from>
    <xdr:to>
      <xdr:col>1</xdr:col>
      <xdr:colOff>9525</xdr:colOff>
      <xdr:row>32</xdr:row>
      <xdr:rowOff>257175</xdr:rowOff>
    </xdr:to>
    <xdr:sp macro="" textlink="">
      <xdr:nvSpPr>
        <xdr:cNvPr id="33522" name="Rectangle 18"/>
        <xdr:cNvSpPr>
          <a:spLocks noChangeArrowheads="1"/>
        </xdr:cNvSpPr>
      </xdr:nvSpPr>
      <xdr:spPr bwMode="auto">
        <a:xfrm>
          <a:off x="104775" y="7686675"/>
          <a:ext cx="2000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361950</xdr:colOff>
      <xdr:row>30</xdr:row>
      <xdr:rowOff>76200</xdr:rowOff>
    </xdr:from>
    <xdr:to>
      <xdr:col>9</xdr:col>
      <xdr:colOff>133350</xdr:colOff>
      <xdr:row>31</xdr:row>
      <xdr:rowOff>0</xdr:rowOff>
    </xdr:to>
    <xdr:sp macro="" textlink="">
      <xdr:nvSpPr>
        <xdr:cNvPr id="33523" name="Rectangle 20"/>
        <xdr:cNvSpPr>
          <a:spLocks noChangeArrowheads="1"/>
        </xdr:cNvSpPr>
      </xdr:nvSpPr>
      <xdr:spPr bwMode="auto">
        <a:xfrm>
          <a:off x="5943600" y="7115175"/>
          <a:ext cx="20002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43</xdr:row>
      <xdr:rowOff>0</xdr:rowOff>
    </xdr:from>
    <xdr:to>
      <xdr:col>1</xdr:col>
      <xdr:colOff>9525</xdr:colOff>
      <xdr:row>43</xdr:row>
      <xdr:rowOff>180975</xdr:rowOff>
    </xdr:to>
    <xdr:sp macro="" textlink="">
      <xdr:nvSpPr>
        <xdr:cNvPr id="33524" name="Rectangle 21"/>
        <xdr:cNvSpPr>
          <a:spLocks noChangeArrowheads="1"/>
        </xdr:cNvSpPr>
      </xdr:nvSpPr>
      <xdr:spPr bwMode="auto">
        <a:xfrm>
          <a:off x="104775" y="10363200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44</xdr:row>
      <xdr:rowOff>0</xdr:rowOff>
    </xdr:from>
    <xdr:to>
      <xdr:col>1</xdr:col>
      <xdr:colOff>9525</xdr:colOff>
      <xdr:row>44</xdr:row>
      <xdr:rowOff>180975</xdr:rowOff>
    </xdr:to>
    <xdr:sp macro="" textlink="">
      <xdr:nvSpPr>
        <xdr:cNvPr id="33525" name="Rectangle 22"/>
        <xdr:cNvSpPr>
          <a:spLocks noChangeArrowheads="1"/>
        </xdr:cNvSpPr>
      </xdr:nvSpPr>
      <xdr:spPr bwMode="auto">
        <a:xfrm>
          <a:off x="104775" y="10620375"/>
          <a:ext cx="200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447675</xdr:colOff>
      <xdr:row>43</xdr:row>
      <xdr:rowOff>47625</xdr:rowOff>
    </xdr:from>
    <xdr:to>
      <xdr:col>4</xdr:col>
      <xdr:colOff>647700</xdr:colOff>
      <xdr:row>43</xdr:row>
      <xdr:rowOff>238125</xdr:rowOff>
    </xdr:to>
    <xdr:sp macro="" textlink="">
      <xdr:nvSpPr>
        <xdr:cNvPr id="33526" name="Rectangle 23"/>
        <xdr:cNvSpPr>
          <a:spLocks noChangeArrowheads="1"/>
        </xdr:cNvSpPr>
      </xdr:nvSpPr>
      <xdr:spPr bwMode="auto">
        <a:xfrm>
          <a:off x="3371850" y="10410825"/>
          <a:ext cx="200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664845</xdr:colOff>
      <xdr:row>46</xdr:row>
      <xdr:rowOff>0</xdr:rowOff>
    </xdr:from>
    <xdr:to>
      <xdr:col>4</xdr:col>
      <xdr:colOff>88179</xdr:colOff>
      <xdr:row>46</xdr:row>
      <xdr:rowOff>0</xdr:rowOff>
    </xdr:to>
    <xdr:sp macro="" textlink="">
      <xdr:nvSpPr>
        <xdr:cNvPr id="8216" name="Text Box 24"/>
        <xdr:cNvSpPr txBox="1">
          <a:spLocks noChangeArrowheads="1"/>
        </xdr:cNvSpPr>
      </xdr:nvSpPr>
      <xdr:spPr bwMode="auto">
        <a:xfrm>
          <a:off x="2609850" y="10344150"/>
          <a:ext cx="400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0</xdr:col>
      <xdr:colOff>104775</xdr:colOff>
      <xdr:row>4</xdr:row>
      <xdr:rowOff>76200</xdr:rowOff>
    </xdr:from>
    <xdr:to>
      <xdr:col>1</xdr:col>
      <xdr:colOff>0</xdr:colOff>
      <xdr:row>4</xdr:row>
      <xdr:rowOff>238125</xdr:rowOff>
    </xdr:to>
    <xdr:sp macro="" textlink="">
      <xdr:nvSpPr>
        <xdr:cNvPr id="33528" name="Rectangle 26"/>
        <xdr:cNvSpPr>
          <a:spLocks noChangeArrowheads="1"/>
        </xdr:cNvSpPr>
      </xdr:nvSpPr>
      <xdr:spPr bwMode="auto">
        <a:xfrm>
          <a:off x="104775" y="1085850"/>
          <a:ext cx="1905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276225</xdr:colOff>
      <xdr:row>43</xdr:row>
      <xdr:rowOff>57150</xdr:rowOff>
    </xdr:from>
    <xdr:to>
      <xdr:col>10</xdr:col>
      <xdr:colOff>476250</xdr:colOff>
      <xdr:row>43</xdr:row>
      <xdr:rowOff>247650</xdr:rowOff>
    </xdr:to>
    <xdr:sp macro="" textlink="">
      <xdr:nvSpPr>
        <xdr:cNvPr id="33529" name="Rectangle 27"/>
        <xdr:cNvSpPr>
          <a:spLocks noChangeArrowheads="1"/>
        </xdr:cNvSpPr>
      </xdr:nvSpPr>
      <xdr:spPr bwMode="auto">
        <a:xfrm>
          <a:off x="6591300" y="10420350"/>
          <a:ext cx="200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13</xdr:row>
      <xdr:rowOff>57150</xdr:rowOff>
    </xdr:from>
    <xdr:to>
      <xdr:col>1</xdr:col>
      <xdr:colOff>0</xdr:colOff>
      <xdr:row>13</xdr:row>
      <xdr:rowOff>219075</xdr:rowOff>
    </xdr:to>
    <xdr:sp macro="" textlink="">
      <xdr:nvSpPr>
        <xdr:cNvPr id="33530" name="Rectangle 32"/>
        <xdr:cNvSpPr>
          <a:spLocks noChangeArrowheads="1"/>
        </xdr:cNvSpPr>
      </xdr:nvSpPr>
      <xdr:spPr bwMode="auto">
        <a:xfrm>
          <a:off x="104775" y="3381375"/>
          <a:ext cx="1905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14</xdr:row>
      <xdr:rowOff>66675</xdr:rowOff>
    </xdr:from>
    <xdr:to>
      <xdr:col>1</xdr:col>
      <xdr:colOff>0</xdr:colOff>
      <xdr:row>14</xdr:row>
      <xdr:rowOff>238125</xdr:rowOff>
    </xdr:to>
    <xdr:sp macro="" textlink="">
      <xdr:nvSpPr>
        <xdr:cNvPr id="33531" name="Rectangle 33"/>
        <xdr:cNvSpPr>
          <a:spLocks noChangeArrowheads="1"/>
        </xdr:cNvSpPr>
      </xdr:nvSpPr>
      <xdr:spPr bwMode="auto">
        <a:xfrm>
          <a:off x="104775" y="3648075"/>
          <a:ext cx="1905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14</xdr:row>
      <xdr:rowOff>66675</xdr:rowOff>
    </xdr:from>
    <xdr:to>
      <xdr:col>3</xdr:col>
      <xdr:colOff>276225</xdr:colOff>
      <xdr:row>14</xdr:row>
      <xdr:rowOff>257175</xdr:rowOff>
    </xdr:to>
    <xdr:sp macro="" textlink="">
      <xdr:nvSpPr>
        <xdr:cNvPr id="33532" name="Rectangle 34"/>
        <xdr:cNvSpPr>
          <a:spLocks noChangeArrowheads="1"/>
        </xdr:cNvSpPr>
      </xdr:nvSpPr>
      <xdr:spPr bwMode="auto">
        <a:xfrm>
          <a:off x="2019300" y="3648075"/>
          <a:ext cx="200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</xdr:row>
      <xdr:rowOff>66675</xdr:rowOff>
    </xdr:from>
    <xdr:to>
      <xdr:col>1</xdr:col>
      <xdr:colOff>0</xdr:colOff>
      <xdr:row>3</xdr:row>
      <xdr:rowOff>228600</xdr:rowOff>
    </xdr:to>
    <xdr:sp macro="" textlink="">
      <xdr:nvSpPr>
        <xdr:cNvPr id="33533" name="Rectangle 35"/>
        <xdr:cNvSpPr>
          <a:spLocks noChangeArrowheads="1"/>
        </xdr:cNvSpPr>
      </xdr:nvSpPr>
      <xdr:spPr bwMode="auto">
        <a:xfrm>
          <a:off x="104775" y="819150"/>
          <a:ext cx="1905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54</xdr:row>
      <xdr:rowOff>238125</xdr:rowOff>
    </xdr:from>
    <xdr:to>
      <xdr:col>7</xdr:col>
      <xdr:colOff>504825</xdr:colOff>
      <xdr:row>54</xdr:row>
      <xdr:rowOff>238125</xdr:rowOff>
    </xdr:to>
    <xdr:sp macro="" textlink="">
      <xdr:nvSpPr>
        <xdr:cNvPr id="33534" name="Line 36"/>
        <xdr:cNvSpPr>
          <a:spLocks noChangeShapeType="1"/>
        </xdr:cNvSpPr>
      </xdr:nvSpPr>
      <xdr:spPr bwMode="auto">
        <a:xfrm flipV="1">
          <a:off x="5105400" y="122872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52</xdr:row>
      <xdr:rowOff>9525</xdr:rowOff>
    </xdr:from>
    <xdr:to>
      <xdr:col>13</xdr:col>
      <xdr:colOff>123825</xdr:colOff>
      <xdr:row>52</xdr:row>
      <xdr:rowOff>152400</xdr:rowOff>
    </xdr:to>
    <xdr:sp macro="" textlink="">
      <xdr:nvSpPr>
        <xdr:cNvPr id="33535" name="Rectangle 38"/>
        <xdr:cNvSpPr>
          <a:spLocks noChangeArrowheads="1"/>
        </xdr:cNvSpPr>
      </xdr:nvSpPr>
      <xdr:spPr bwMode="auto">
        <a:xfrm>
          <a:off x="8410575" y="11782425"/>
          <a:ext cx="152400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285750</xdr:colOff>
      <xdr:row>52</xdr:row>
      <xdr:rowOff>9525</xdr:rowOff>
    </xdr:from>
    <xdr:to>
      <xdr:col>14</xdr:col>
      <xdr:colOff>438150</xdr:colOff>
      <xdr:row>52</xdr:row>
      <xdr:rowOff>152400</xdr:rowOff>
    </xdr:to>
    <xdr:sp macro="" textlink="">
      <xdr:nvSpPr>
        <xdr:cNvPr id="26300" name="Rectangle 39"/>
        <xdr:cNvSpPr>
          <a:spLocks noChangeArrowheads="1"/>
        </xdr:cNvSpPr>
      </xdr:nvSpPr>
      <xdr:spPr bwMode="auto">
        <a:xfrm>
          <a:off x="9201150" y="11830050"/>
          <a:ext cx="152400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45720" bIns="228600"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104775</xdr:colOff>
      <xdr:row>30</xdr:row>
      <xdr:rowOff>66675</xdr:rowOff>
    </xdr:from>
    <xdr:to>
      <xdr:col>1</xdr:col>
      <xdr:colOff>9525</xdr:colOff>
      <xdr:row>30</xdr:row>
      <xdr:rowOff>228600</xdr:rowOff>
    </xdr:to>
    <xdr:sp macro="" textlink="">
      <xdr:nvSpPr>
        <xdr:cNvPr id="33537" name="Rectangle 41"/>
        <xdr:cNvSpPr>
          <a:spLocks noChangeArrowheads="1"/>
        </xdr:cNvSpPr>
      </xdr:nvSpPr>
      <xdr:spPr bwMode="auto">
        <a:xfrm>
          <a:off x="104775" y="7105650"/>
          <a:ext cx="2000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31</xdr:row>
      <xdr:rowOff>85725</xdr:rowOff>
    </xdr:from>
    <xdr:to>
      <xdr:col>1</xdr:col>
      <xdr:colOff>9525</xdr:colOff>
      <xdr:row>31</xdr:row>
      <xdr:rowOff>247650</xdr:rowOff>
    </xdr:to>
    <xdr:sp macro="" textlink="">
      <xdr:nvSpPr>
        <xdr:cNvPr id="33538" name="Rectangle 42"/>
        <xdr:cNvSpPr>
          <a:spLocks noChangeArrowheads="1"/>
        </xdr:cNvSpPr>
      </xdr:nvSpPr>
      <xdr:spPr bwMode="auto">
        <a:xfrm>
          <a:off x="104775" y="7400925"/>
          <a:ext cx="2000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295275</xdr:colOff>
      <xdr:row>16</xdr:row>
      <xdr:rowOff>76200</xdr:rowOff>
    </xdr:from>
    <xdr:to>
      <xdr:col>11</xdr:col>
      <xdr:colOff>457200</xdr:colOff>
      <xdr:row>16</xdr:row>
      <xdr:rowOff>228600</xdr:rowOff>
    </xdr:to>
    <xdr:sp macro="" textlink="">
      <xdr:nvSpPr>
        <xdr:cNvPr id="33539" name="Rectangle 43"/>
        <xdr:cNvSpPr>
          <a:spLocks noChangeArrowheads="1"/>
        </xdr:cNvSpPr>
      </xdr:nvSpPr>
      <xdr:spPr bwMode="auto">
        <a:xfrm>
          <a:off x="7181850" y="4324350"/>
          <a:ext cx="1619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9991" name="Line 11"/>
        <xdr:cNvSpPr>
          <a:spLocks noChangeShapeType="1"/>
        </xdr:cNvSpPr>
      </xdr:nvSpPr>
      <xdr:spPr bwMode="auto">
        <a:xfrm>
          <a:off x="3133725" y="460057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9992" name="Line 22"/>
        <xdr:cNvSpPr>
          <a:spLocks noChangeShapeType="1"/>
        </xdr:cNvSpPr>
      </xdr:nvSpPr>
      <xdr:spPr bwMode="auto">
        <a:xfrm>
          <a:off x="70389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9993" name="Line 23"/>
        <xdr:cNvSpPr>
          <a:spLocks noChangeShapeType="1"/>
        </xdr:cNvSpPr>
      </xdr:nvSpPr>
      <xdr:spPr bwMode="auto">
        <a:xfrm>
          <a:off x="57435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9994" name="Line 39"/>
        <xdr:cNvSpPr>
          <a:spLocks noChangeShapeType="1"/>
        </xdr:cNvSpPr>
      </xdr:nvSpPr>
      <xdr:spPr bwMode="auto">
        <a:xfrm>
          <a:off x="4124325" y="102965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7791450" y="9286875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7791450" y="986790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50</xdr:row>
      <xdr:rowOff>171450</xdr:rowOff>
    </xdr:from>
    <xdr:to>
      <xdr:col>5</xdr:col>
      <xdr:colOff>238125</xdr:colOff>
      <xdr:row>50</xdr:row>
      <xdr:rowOff>171450</xdr:rowOff>
    </xdr:to>
    <xdr:sp macro="" textlink="">
      <xdr:nvSpPr>
        <xdr:cNvPr id="22612" name="Line 39"/>
        <xdr:cNvSpPr>
          <a:spLocks noChangeShapeType="1"/>
        </xdr:cNvSpPr>
      </xdr:nvSpPr>
      <xdr:spPr bwMode="auto">
        <a:xfrm>
          <a:off x="4162425" y="91154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9123" name="Line 22"/>
        <xdr:cNvSpPr>
          <a:spLocks noChangeShapeType="1"/>
        </xdr:cNvSpPr>
      </xdr:nvSpPr>
      <xdr:spPr bwMode="auto">
        <a:xfrm>
          <a:off x="70389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9124" name="Line 23"/>
        <xdr:cNvSpPr>
          <a:spLocks noChangeShapeType="1"/>
        </xdr:cNvSpPr>
      </xdr:nvSpPr>
      <xdr:spPr bwMode="auto">
        <a:xfrm>
          <a:off x="57435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9125" name="Line 11"/>
        <xdr:cNvSpPr>
          <a:spLocks noChangeShapeType="1"/>
        </xdr:cNvSpPr>
      </xdr:nvSpPr>
      <xdr:spPr bwMode="auto">
        <a:xfrm>
          <a:off x="3133725" y="461962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9126" name="Line 22"/>
        <xdr:cNvSpPr>
          <a:spLocks noChangeShapeType="1"/>
        </xdr:cNvSpPr>
      </xdr:nvSpPr>
      <xdr:spPr bwMode="auto">
        <a:xfrm>
          <a:off x="70389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9127" name="Line 23"/>
        <xdr:cNvSpPr>
          <a:spLocks noChangeShapeType="1"/>
        </xdr:cNvSpPr>
      </xdr:nvSpPr>
      <xdr:spPr bwMode="auto">
        <a:xfrm>
          <a:off x="57435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9128" name="Line 39"/>
        <xdr:cNvSpPr>
          <a:spLocks noChangeShapeType="1"/>
        </xdr:cNvSpPr>
      </xdr:nvSpPr>
      <xdr:spPr bwMode="auto">
        <a:xfrm>
          <a:off x="4124325" y="103060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12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13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9131" name="Line 11"/>
        <xdr:cNvSpPr>
          <a:spLocks noChangeShapeType="1"/>
        </xdr:cNvSpPr>
      </xdr:nvSpPr>
      <xdr:spPr bwMode="auto">
        <a:xfrm>
          <a:off x="3133725" y="461962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9132" name="Line 22"/>
        <xdr:cNvSpPr>
          <a:spLocks noChangeShapeType="1"/>
        </xdr:cNvSpPr>
      </xdr:nvSpPr>
      <xdr:spPr bwMode="auto">
        <a:xfrm>
          <a:off x="70389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9133" name="Line 23"/>
        <xdr:cNvSpPr>
          <a:spLocks noChangeShapeType="1"/>
        </xdr:cNvSpPr>
      </xdr:nvSpPr>
      <xdr:spPr bwMode="auto">
        <a:xfrm>
          <a:off x="5743575" y="2286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9134" name="Line 39"/>
        <xdr:cNvSpPr>
          <a:spLocks noChangeShapeType="1"/>
        </xdr:cNvSpPr>
      </xdr:nvSpPr>
      <xdr:spPr bwMode="auto">
        <a:xfrm>
          <a:off x="4124325" y="103060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18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19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51</xdr:row>
      <xdr:rowOff>171450</xdr:rowOff>
    </xdr:from>
    <xdr:to>
      <xdr:col>5</xdr:col>
      <xdr:colOff>238125</xdr:colOff>
      <xdr:row>51</xdr:row>
      <xdr:rowOff>171450</xdr:rowOff>
    </xdr:to>
    <xdr:sp macro="" textlink="">
      <xdr:nvSpPr>
        <xdr:cNvPr id="27691" name="Line 39"/>
        <xdr:cNvSpPr>
          <a:spLocks noChangeShapeType="1"/>
        </xdr:cNvSpPr>
      </xdr:nvSpPr>
      <xdr:spPr bwMode="auto">
        <a:xfrm>
          <a:off x="4219575" y="9144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8215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8216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36</xdr:row>
      <xdr:rowOff>76200</xdr:rowOff>
    </xdr:from>
    <xdr:to>
      <xdr:col>9</xdr:col>
      <xdr:colOff>228600</xdr:colOff>
      <xdr:row>36</xdr:row>
      <xdr:rowOff>257175</xdr:rowOff>
    </xdr:to>
    <xdr:sp macro="" textlink="">
      <xdr:nvSpPr>
        <xdr:cNvPr id="38217" name="Text Box 40"/>
        <xdr:cNvSpPr txBox="1">
          <a:spLocks noChangeArrowheads="1"/>
        </xdr:cNvSpPr>
      </xdr:nvSpPr>
      <xdr:spPr bwMode="auto">
        <a:xfrm>
          <a:off x="7600950" y="8277225"/>
          <a:ext cx="161925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38</xdr:row>
      <xdr:rowOff>76200</xdr:rowOff>
    </xdr:from>
    <xdr:to>
      <xdr:col>9</xdr:col>
      <xdr:colOff>228600</xdr:colOff>
      <xdr:row>38</xdr:row>
      <xdr:rowOff>257175</xdr:rowOff>
    </xdr:to>
    <xdr:sp macro="" textlink="">
      <xdr:nvSpPr>
        <xdr:cNvPr id="38218" name="Text Box 41"/>
        <xdr:cNvSpPr txBox="1">
          <a:spLocks noChangeArrowheads="1"/>
        </xdr:cNvSpPr>
      </xdr:nvSpPr>
      <xdr:spPr bwMode="auto">
        <a:xfrm>
          <a:off x="7600950" y="8620125"/>
          <a:ext cx="161925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8219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8220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8221" name="Line 11"/>
        <xdr:cNvSpPr>
          <a:spLocks noChangeShapeType="1"/>
        </xdr:cNvSpPr>
      </xdr:nvSpPr>
      <xdr:spPr bwMode="auto">
        <a:xfrm>
          <a:off x="3133725" y="467677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8222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8223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8224" name="Line 39"/>
        <xdr:cNvSpPr>
          <a:spLocks noChangeShapeType="1"/>
        </xdr:cNvSpPr>
      </xdr:nvSpPr>
      <xdr:spPr bwMode="auto">
        <a:xfrm>
          <a:off x="4124325" y="103060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14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15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8227" name="Line 11"/>
        <xdr:cNvSpPr>
          <a:spLocks noChangeShapeType="1"/>
        </xdr:cNvSpPr>
      </xdr:nvSpPr>
      <xdr:spPr bwMode="auto">
        <a:xfrm>
          <a:off x="3133725" y="467677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8228" name="Line 22"/>
        <xdr:cNvSpPr>
          <a:spLocks noChangeShapeType="1"/>
        </xdr:cNvSpPr>
      </xdr:nvSpPr>
      <xdr:spPr bwMode="auto">
        <a:xfrm>
          <a:off x="70389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8229" name="Line 23"/>
        <xdr:cNvSpPr>
          <a:spLocks noChangeShapeType="1"/>
        </xdr:cNvSpPr>
      </xdr:nvSpPr>
      <xdr:spPr bwMode="auto">
        <a:xfrm>
          <a:off x="5743575" y="2286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8230" name="Line 39"/>
        <xdr:cNvSpPr>
          <a:spLocks noChangeShapeType="1"/>
        </xdr:cNvSpPr>
      </xdr:nvSpPr>
      <xdr:spPr bwMode="auto">
        <a:xfrm>
          <a:off x="4124325" y="103060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51</xdr:row>
      <xdr:rowOff>171450</xdr:rowOff>
    </xdr:from>
    <xdr:to>
      <xdr:col>5</xdr:col>
      <xdr:colOff>238125</xdr:colOff>
      <xdr:row>51</xdr:row>
      <xdr:rowOff>171450</xdr:rowOff>
    </xdr:to>
    <xdr:sp macro="" textlink="">
      <xdr:nvSpPr>
        <xdr:cNvPr id="29736" name="Line 39"/>
        <xdr:cNvSpPr>
          <a:spLocks noChangeShapeType="1"/>
        </xdr:cNvSpPr>
      </xdr:nvSpPr>
      <xdr:spPr bwMode="auto">
        <a:xfrm>
          <a:off x="4210050" y="89916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5271" name="Line 22"/>
        <xdr:cNvSpPr>
          <a:spLocks noChangeShapeType="1"/>
        </xdr:cNvSpPr>
      </xdr:nvSpPr>
      <xdr:spPr bwMode="auto">
        <a:xfrm>
          <a:off x="70389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5272" name="Line 23"/>
        <xdr:cNvSpPr>
          <a:spLocks noChangeShapeType="1"/>
        </xdr:cNvSpPr>
      </xdr:nvSpPr>
      <xdr:spPr bwMode="auto">
        <a:xfrm>
          <a:off x="57435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36</xdr:row>
      <xdr:rowOff>76200</xdr:rowOff>
    </xdr:from>
    <xdr:to>
      <xdr:col>9</xdr:col>
      <xdr:colOff>224241</xdr:colOff>
      <xdr:row>36</xdr:row>
      <xdr:rowOff>257175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7791450" y="9286875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38</xdr:row>
      <xdr:rowOff>76200</xdr:rowOff>
    </xdr:from>
    <xdr:to>
      <xdr:col>9</xdr:col>
      <xdr:colOff>224241</xdr:colOff>
      <xdr:row>38</xdr:row>
      <xdr:rowOff>257175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7791450" y="986790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5275" name="Line 22"/>
        <xdr:cNvSpPr>
          <a:spLocks noChangeShapeType="1"/>
        </xdr:cNvSpPr>
      </xdr:nvSpPr>
      <xdr:spPr bwMode="auto">
        <a:xfrm>
          <a:off x="70389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5276" name="Line 23"/>
        <xdr:cNvSpPr>
          <a:spLocks noChangeShapeType="1"/>
        </xdr:cNvSpPr>
      </xdr:nvSpPr>
      <xdr:spPr bwMode="auto">
        <a:xfrm>
          <a:off x="57435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36</xdr:row>
      <xdr:rowOff>76200</xdr:rowOff>
    </xdr:from>
    <xdr:to>
      <xdr:col>9</xdr:col>
      <xdr:colOff>228600</xdr:colOff>
      <xdr:row>36</xdr:row>
      <xdr:rowOff>257175</xdr:rowOff>
    </xdr:to>
    <xdr:sp macro="" textlink="">
      <xdr:nvSpPr>
        <xdr:cNvPr id="35277" name="Text Box 40"/>
        <xdr:cNvSpPr txBox="1">
          <a:spLocks noChangeArrowheads="1"/>
        </xdr:cNvSpPr>
      </xdr:nvSpPr>
      <xdr:spPr bwMode="auto">
        <a:xfrm>
          <a:off x="7600950" y="8086725"/>
          <a:ext cx="161925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38</xdr:row>
      <xdr:rowOff>76200</xdr:rowOff>
    </xdr:from>
    <xdr:to>
      <xdr:col>9</xdr:col>
      <xdr:colOff>228600</xdr:colOff>
      <xdr:row>38</xdr:row>
      <xdr:rowOff>257175</xdr:rowOff>
    </xdr:to>
    <xdr:sp macro="" textlink="">
      <xdr:nvSpPr>
        <xdr:cNvPr id="35278" name="Text Box 41"/>
        <xdr:cNvSpPr txBox="1">
          <a:spLocks noChangeArrowheads="1"/>
        </xdr:cNvSpPr>
      </xdr:nvSpPr>
      <xdr:spPr bwMode="auto">
        <a:xfrm>
          <a:off x="7600950" y="8410575"/>
          <a:ext cx="161925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5279" name="Line 22"/>
        <xdr:cNvSpPr>
          <a:spLocks noChangeShapeType="1"/>
        </xdr:cNvSpPr>
      </xdr:nvSpPr>
      <xdr:spPr bwMode="auto">
        <a:xfrm>
          <a:off x="70389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5280" name="Line 23"/>
        <xdr:cNvSpPr>
          <a:spLocks noChangeShapeType="1"/>
        </xdr:cNvSpPr>
      </xdr:nvSpPr>
      <xdr:spPr bwMode="auto">
        <a:xfrm>
          <a:off x="57435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5281" name="Line 11"/>
        <xdr:cNvSpPr>
          <a:spLocks noChangeShapeType="1"/>
        </xdr:cNvSpPr>
      </xdr:nvSpPr>
      <xdr:spPr bwMode="auto">
        <a:xfrm>
          <a:off x="3133725" y="465772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5282" name="Line 22"/>
        <xdr:cNvSpPr>
          <a:spLocks noChangeShapeType="1"/>
        </xdr:cNvSpPr>
      </xdr:nvSpPr>
      <xdr:spPr bwMode="auto">
        <a:xfrm>
          <a:off x="70389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5283" name="Line 23"/>
        <xdr:cNvSpPr>
          <a:spLocks noChangeShapeType="1"/>
        </xdr:cNvSpPr>
      </xdr:nvSpPr>
      <xdr:spPr bwMode="auto">
        <a:xfrm>
          <a:off x="57435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5284" name="Line 39"/>
        <xdr:cNvSpPr>
          <a:spLocks noChangeShapeType="1"/>
        </xdr:cNvSpPr>
      </xdr:nvSpPr>
      <xdr:spPr bwMode="auto">
        <a:xfrm>
          <a:off x="4124325" y="101536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18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19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3</xdr:col>
      <xdr:colOff>228600</xdr:colOff>
      <xdr:row>15</xdr:row>
      <xdr:rowOff>209550</xdr:rowOff>
    </xdr:from>
    <xdr:to>
      <xdr:col>6</xdr:col>
      <xdr:colOff>495300</xdr:colOff>
      <xdr:row>15</xdr:row>
      <xdr:rowOff>209550</xdr:rowOff>
    </xdr:to>
    <xdr:sp macro="" textlink="">
      <xdr:nvSpPr>
        <xdr:cNvPr id="35287" name="Line 11"/>
        <xdr:cNvSpPr>
          <a:spLocks noChangeShapeType="1"/>
        </xdr:cNvSpPr>
      </xdr:nvSpPr>
      <xdr:spPr bwMode="auto">
        <a:xfrm>
          <a:off x="3133725" y="465772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</xdr:row>
      <xdr:rowOff>9525</xdr:rowOff>
    </xdr:from>
    <xdr:to>
      <xdr:col>8</xdr:col>
      <xdr:colOff>561975</xdr:colOff>
      <xdr:row>3</xdr:row>
      <xdr:rowOff>0</xdr:rowOff>
    </xdr:to>
    <xdr:sp macro="" textlink="">
      <xdr:nvSpPr>
        <xdr:cNvPr id="35288" name="Line 22"/>
        <xdr:cNvSpPr>
          <a:spLocks noChangeShapeType="1"/>
        </xdr:cNvSpPr>
      </xdr:nvSpPr>
      <xdr:spPr bwMode="auto">
        <a:xfrm>
          <a:off x="70389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3</xdr:row>
      <xdr:rowOff>0</xdr:rowOff>
    </xdr:to>
    <xdr:sp macro="" textlink="">
      <xdr:nvSpPr>
        <xdr:cNvPr id="35289" name="Line 23"/>
        <xdr:cNvSpPr>
          <a:spLocks noChangeShapeType="1"/>
        </xdr:cNvSpPr>
      </xdr:nvSpPr>
      <xdr:spPr bwMode="auto">
        <a:xfrm>
          <a:off x="5743575" y="2286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45</xdr:row>
      <xdr:rowOff>171450</xdr:rowOff>
    </xdr:from>
    <xdr:to>
      <xdr:col>5</xdr:col>
      <xdr:colOff>238125</xdr:colOff>
      <xdr:row>45</xdr:row>
      <xdr:rowOff>171450</xdr:rowOff>
    </xdr:to>
    <xdr:sp macro="" textlink="">
      <xdr:nvSpPr>
        <xdr:cNvPr id="35290" name="Line 39"/>
        <xdr:cNvSpPr>
          <a:spLocks noChangeShapeType="1"/>
        </xdr:cNvSpPr>
      </xdr:nvSpPr>
      <xdr:spPr bwMode="auto">
        <a:xfrm>
          <a:off x="4124325" y="101536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41</xdr:row>
      <xdr:rowOff>76200</xdr:rowOff>
    </xdr:from>
    <xdr:to>
      <xdr:col>9</xdr:col>
      <xdr:colOff>224241</xdr:colOff>
      <xdr:row>41</xdr:row>
      <xdr:rowOff>257175</xdr:rowOff>
    </xdr:to>
    <xdr:sp macro="" textlink="">
      <xdr:nvSpPr>
        <xdr:cNvPr id="24" name="Text Box 40"/>
        <xdr:cNvSpPr txBox="1">
          <a:spLocks noChangeArrowheads="1"/>
        </xdr:cNvSpPr>
      </xdr:nvSpPr>
      <xdr:spPr bwMode="auto">
        <a:xfrm>
          <a:off x="7602855" y="10791825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9</xdr:col>
      <xdr:colOff>68580</xdr:colOff>
      <xdr:row>43</xdr:row>
      <xdr:rowOff>76200</xdr:rowOff>
    </xdr:from>
    <xdr:to>
      <xdr:col>9</xdr:col>
      <xdr:colOff>224241</xdr:colOff>
      <xdr:row>43</xdr:row>
      <xdr:rowOff>257175</xdr:rowOff>
    </xdr:to>
    <xdr:sp macro="" textlink="">
      <xdr:nvSpPr>
        <xdr:cNvPr id="25" name="Text Box 41"/>
        <xdr:cNvSpPr txBox="1">
          <a:spLocks noChangeArrowheads="1"/>
        </xdr:cNvSpPr>
      </xdr:nvSpPr>
      <xdr:spPr bwMode="auto">
        <a:xfrm>
          <a:off x="7602855" y="11372850"/>
          <a:ext cx="155661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51</xdr:row>
      <xdr:rowOff>171450</xdr:rowOff>
    </xdr:from>
    <xdr:to>
      <xdr:col>5</xdr:col>
      <xdr:colOff>238125</xdr:colOff>
      <xdr:row>51</xdr:row>
      <xdr:rowOff>171450</xdr:rowOff>
    </xdr:to>
    <xdr:sp macro="" textlink="">
      <xdr:nvSpPr>
        <xdr:cNvPr id="30759" name="Line 39"/>
        <xdr:cNvSpPr>
          <a:spLocks noChangeShapeType="1"/>
        </xdr:cNvSpPr>
      </xdr:nvSpPr>
      <xdr:spPr bwMode="auto">
        <a:xfrm>
          <a:off x="4210050" y="90392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gcmail@mc.duke.edu" TargetMode="External"/><Relationship Id="rId1" Type="http://schemas.openxmlformats.org/officeDocument/2006/relationships/hyperlink" Target="mailto:gcmail@mc.duke.edu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H95"/>
  <sheetViews>
    <sheetView tabSelected="1" zoomScale="80" zoomScaleNormal="80" workbookViewId="0">
      <selection activeCell="F10" sqref="F10"/>
    </sheetView>
  </sheetViews>
  <sheetFormatPr defaultRowHeight="14.25" outlineLevelCol="1"/>
  <cols>
    <col min="1" max="1" width="26.375" style="753" customWidth="1"/>
    <col min="2" max="2" width="30.25" style="753" customWidth="1"/>
    <col min="3" max="3" width="12.625" style="753" customWidth="1"/>
    <col min="4" max="4" width="11.375" style="756" customWidth="1"/>
    <col min="5" max="5" width="11.25" style="753" customWidth="1"/>
    <col min="6" max="6" width="10.75" style="753" customWidth="1"/>
    <col min="7" max="7" width="11.5" style="753" customWidth="1"/>
    <col min="8" max="8" width="10.75" style="753" customWidth="1"/>
    <col min="9" max="9" width="9" style="753" customWidth="1"/>
    <col min="10" max="10" width="8.25" style="753" customWidth="1"/>
    <col min="11" max="11" width="7.125" style="753" customWidth="1"/>
    <col min="12" max="12" width="9.375" style="753" customWidth="1"/>
    <col min="13" max="13" width="8.25" style="753" customWidth="1"/>
    <col min="14" max="15" width="10.75" style="753" customWidth="1"/>
    <col min="16" max="16" width="9" style="753" customWidth="1"/>
    <col min="17" max="17" width="8.25" style="754" customWidth="1"/>
    <col min="18" max="18" width="7.125" style="754" customWidth="1"/>
    <col min="19" max="19" width="9.375" style="753" customWidth="1"/>
    <col min="20" max="20" width="8.375" style="753" customWidth="1"/>
    <col min="21" max="21" width="9" style="753" customWidth="1"/>
    <col min="22" max="22" width="10.75" style="753" customWidth="1"/>
    <col min="23" max="23" width="9" style="753" customWidth="1"/>
    <col min="24" max="24" width="8.25" style="754" customWidth="1"/>
    <col min="25" max="25" width="7.125" style="754" customWidth="1"/>
    <col min="26" max="26" width="9.375" style="753" customWidth="1"/>
    <col min="27" max="27" width="8.25" style="753" customWidth="1"/>
    <col min="28" max="29" width="9" style="753" customWidth="1"/>
    <col min="30" max="30" width="10.75" style="753" customWidth="1"/>
    <col min="31" max="31" width="8.25" style="754" customWidth="1"/>
    <col min="32" max="32" width="7.125" style="754" customWidth="1"/>
    <col min="33" max="33" width="9.375" style="753" customWidth="1"/>
    <col min="34" max="34" width="8.25" style="753" customWidth="1"/>
    <col min="35" max="36" width="9" style="753" customWidth="1"/>
    <col min="37" max="37" width="10.75" style="753" bestFit="1" customWidth="1"/>
    <col min="38" max="38" width="8.25" style="754" bestFit="1" customWidth="1"/>
    <col min="39" max="39" width="7.125" style="754" bestFit="1" customWidth="1"/>
    <col min="40" max="40" width="9.375" style="753" bestFit="1" customWidth="1"/>
    <col min="41" max="41" width="8.25" style="753" bestFit="1" customWidth="1"/>
    <col min="42" max="42" width="9" style="753" bestFit="1" customWidth="1"/>
    <col min="43" max="43" width="4.5" style="753" customWidth="1"/>
    <col min="44" max="44" width="10.875" style="753" bestFit="1" customWidth="1"/>
    <col min="45" max="47" width="9" style="753"/>
    <col min="48" max="48" width="9" style="753" hidden="1" customWidth="1" outlineLevel="1"/>
    <col min="49" max="49" width="18.125" style="753" hidden="1" customWidth="1" outlineLevel="1"/>
    <col min="50" max="50" width="18.875" style="753" hidden="1" customWidth="1" outlineLevel="1"/>
    <col min="51" max="51" width="18.75" style="753" hidden="1" customWidth="1" outlineLevel="1"/>
    <col min="52" max="52" width="20.875" style="753" hidden="1" customWidth="1" outlineLevel="1"/>
    <col min="53" max="53" width="19" style="753" hidden="1" customWidth="1" outlineLevel="1"/>
    <col min="54" max="54" width="9" style="753" hidden="1" customWidth="1" outlineLevel="1"/>
    <col min="55" max="55" width="14.75" style="753" hidden="1" customWidth="1" outlineLevel="1"/>
    <col min="56" max="56" width="13.375" style="753" hidden="1" customWidth="1" outlineLevel="1"/>
    <col min="57" max="57" width="13.625" style="753" hidden="1" customWidth="1" outlineLevel="1"/>
    <col min="58" max="58" width="13" style="753" hidden="1" customWidth="1" outlineLevel="1"/>
    <col min="59" max="59" width="13.25" style="753" hidden="1" customWidth="1" outlineLevel="1"/>
    <col min="60" max="60" width="9" style="753" collapsed="1"/>
    <col min="61" max="16384" width="9" style="753"/>
  </cols>
  <sheetData>
    <row r="1" spans="1:42" ht="15.75" thickBot="1">
      <c r="A1" s="755"/>
      <c r="B1" s="843" t="s">
        <v>313</v>
      </c>
      <c r="C1" s="755"/>
      <c r="D1" s="839"/>
      <c r="E1" s="839"/>
      <c r="F1" s="839"/>
      <c r="G1" s="839"/>
      <c r="H1" s="839"/>
      <c r="I1" s="839"/>
      <c r="J1" s="839"/>
      <c r="K1" s="839"/>
      <c r="L1" s="839"/>
    </row>
    <row r="2" spans="1:42" ht="15.75" thickBot="1">
      <c r="A2" s="755" t="s">
        <v>259</v>
      </c>
      <c r="B2" s="844"/>
      <c r="C2" s="755"/>
      <c r="D2" s="839"/>
      <c r="E2" s="839"/>
      <c r="F2" s="839"/>
      <c r="G2" s="839"/>
      <c r="H2" s="839"/>
      <c r="I2" s="839"/>
      <c r="J2" s="839"/>
      <c r="K2" s="839"/>
      <c r="L2" s="839"/>
    </row>
    <row r="3" spans="1:42" ht="15.75" thickBot="1">
      <c r="A3" s="755" t="s">
        <v>657</v>
      </c>
      <c r="B3" s="845"/>
      <c r="C3" s="755"/>
    </row>
    <row r="4" spans="1:42" ht="15.75" thickBot="1">
      <c r="A4" s="755" t="s">
        <v>658</v>
      </c>
      <c r="B4" s="845"/>
      <c r="C4" s="755"/>
    </row>
    <row r="5" spans="1:42" ht="15.75" thickBot="1">
      <c r="A5" s="755" t="s">
        <v>275</v>
      </c>
      <c r="B5" s="845"/>
      <c r="C5" s="755"/>
    </row>
    <row r="6" spans="1:42" ht="15.75" thickBot="1">
      <c r="A6" s="755" t="s">
        <v>276</v>
      </c>
      <c r="B6" s="844"/>
      <c r="C6" s="755"/>
      <c r="D6" s="757"/>
      <c r="E6" s="757"/>
      <c r="F6" s="757"/>
    </row>
    <row r="7" spans="1:42" ht="15.75" thickBot="1">
      <c r="A7" s="755" t="s">
        <v>277</v>
      </c>
      <c r="B7" s="846"/>
      <c r="C7" s="755"/>
    </row>
    <row r="8" spans="1:42" ht="15.75" thickBot="1">
      <c r="A8" s="755" t="s">
        <v>278</v>
      </c>
      <c r="B8" s="846"/>
      <c r="C8" s="755"/>
    </row>
    <row r="9" spans="1:42" ht="30.75" thickBot="1">
      <c r="A9" s="758" t="s">
        <v>308</v>
      </c>
      <c r="B9" s="846"/>
      <c r="C9" s="758"/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</row>
    <row r="10" spans="1:42">
      <c r="H10" s="759"/>
      <c r="O10" s="759"/>
      <c r="V10" s="759"/>
      <c r="AD10" s="759"/>
      <c r="AK10" s="759"/>
    </row>
    <row r="11" spans="1:42" ht="15">
      <c r="A11" s="755" t="s">
        <v>302</v>
      </c>
      <c r="B11" s="760">
        <v>183300</v>
      </c>
      <c r="D11" s="839"/>
      <c r="E11" s="839"/>
      <c r="F11" s="839"/>
      <c r="G11" s="839"/>
      <c r="H11" s="839"/>
      <c r="I11" s="839"/>
      <c r="J11" s="839"/>
      <c r="AK11" s="759"/>
    </row>
    <row r="12" spans="1:42">
      <c r="B12" s="761"/>
      <c r="AK12" s="759"/>
    </row>
    <row r="13" spans="1:42" ht="15.75" thickBot="1">
      <c r="C13" s="762" t="s">
        <v>310</v>
      </c>
      <c r="D13" s="763" t="s">
        <v>311</v>
      </c>
      <c r="E13" s="763" t="s">
        <v>312</v>
      </c>
    </row>
    <row r="14" spans="1:42" ht="15">
      <c r="A14" s="755" t="s">
        <v>307</v>
      </c>
      <c r="B14" s="753" t="s">
        <v>228</v>
      </c>
      <c r="C14" s="764">
        <v>0.23599999999999999</v>
      </c>
      <c r="D14" s="765">
        <v>0.24299999999999999</v>
      </c>
      <c r="E14" s="766">
        <v>0.25</v>
      </c>
      <c r="F14" s="767" t="s">
        <v>309</v>
      </c>
    </row>
    <row r="15" spans="1:42" ht="15" thickBot="1">
      <c r="B15" s="753" t="s">
        <v>229</v>
      </c>
      <c r="C15" s="768">
        <v>0.21299999999999999</v>
      </c>
      <c r="D15" s="769">
        <v>0.247</v>
      </c>
      <c r="E15" s="770">
        <v>0.26800000000000002</v>
      </c>
    </row>
    <row r="16" spans="1:42" ht="15">
      <c r="D16" s="771"/>
      <c r="E16" s="771"/>
      <c r="H16" s="851" t="s">
        <v>230</v>
      </c>
      <c r="I16" s="852"/>
      <c r="J16" s="852"/>
      <c r="K16" s="852"/>
      <c r="L16" s="852"/>
      <c r="M16" s="852"/>
      <c r="N16" s="853"/>
      <c r="O16" s="851" t="s">
        <v>231</v>
      </c>
      <c r="P16" s="852"/>
      <c r="Q16" s="852"/>
      <c r="R16" s="852"/>
      <c r="S16" s="852"/>
      <c r="T16" s="852"/>
      <c r="U16" s="853"/>
      <c r="V16" s="851" t="s">
        <v>232</v>
      </c>
      <c r="W16" s="852"/>
      <c r="X16" s="852"/>
      <c r="Y16" s="852"/>
      <c r="Z16" s="852"/>
      <c r="AA16" s="852"/>
      <c r="AB16" s="853"/>
      <c r="AC16" s="851" t="s">
        <v>233</v>
      </c>
      <c r="AD16" s="852"/>
      <c r="AE16" s="852"/>
      <c r="AF16" s="852"/>
      <c r="AG16" s="852"/>
      <c r="AH16" s="852"/>
      <c r="AI16" s="853"/>
      <c r="AJ16" s="851" t="s">
        <v>234</v>
      </c>
      <c r="AK16" s="852"/>
      <c r="AL16" s="852"/>
      <c r="AM16" s="852"/>
      <c r="AN16" s="852"/>
      <c r="AO16" s="852"/>
      <c r="AP16" s="853"/>
    </row>
    <row r="17" spans="1:60" ht="15.75" thickBot="1">
      <c r="D17" s="771"/>
      <c r="E17" s="771"/>
      <c r="H17" s="772"/>
      <c r="I17" s="773" t="s">
        <v>280</v>
      </c>
      <c r="J17" s="774">
        <f>B7</f>
        <v>0</v>
      </c>
      <c r="K17" s="773"/>
      <c r="L17" s="773" t="s">
        <v>281</v>
      </c>
      <c r="M17" s="774">
        <f>DATE(YEAR(J17)+1, MONTH(J17),DAY(J17)-1)</f>
        <v>365</v>
      </c>
      <c r="N17" s="775"/>
      <c r="O17" s="772"/>
      <c r="P17" s="773" t="s">
        <v>280</v>
      </c>
      <c r="Q17" s="774">
        <f>M17+1</f>
        <v>366</v>
      </c>
      <c r="R17" s="773"/>
      <c r="S17" s="773" t="s">
        <v>281</v>
      </c>
      <c r="T17" s="774">
        <f>DATE(YEAR(Q17)+1, MONTH(Q17),DAY(Q17)-1)</f>
        <v>730</v>
      </c>
      <c r="U17" s="775"/>
      <c r="V17" s="772"/>
      <c r="W17" s="773" t="s">
        <v>280</v>
      </c>
      <c r="X17" s="774">
        <f>T17+1</f>
        <v>731</v>
      </c>
      <c r="Y17" s="773"/>
      <c r="Z17" s="773" t="s">
        <v>281</v>
      </c>
      <c r="AA17" s="774">
        <f>DATE(YEAR(X17)+1, MONTH(X17),DAY(X17)-1)</f>
        <v>1095</v>
      </c>
      <c r="AB17" s="775"/>
      <c r="AC17" s="772"/>
      <c r="AD17" s="773" t="s">
        <v>280</v>
      </c>
      <c r="AE17" s="774">
        <f>AA17+1</f>
        <v>1096</v>
      </c>
      <c r="AF17" s="773"/>
      <c r="AG17" s="773" t="s">
        <v>281</v>
      </c>
      <c r="AH17" s="774">
        <f>DATE(YEAR(AE17)+1, MONTH(AE17),DAY(AE17)-1)</f>
        <v>1460</v>
      </c>
      <c r="AI17" s="775"/>
      <c r="AJ17" s="772"/>
      <c r="AK17" s="773" t="s">
        <v>280</v>
      </c>
      <c r="AL17" s="774">
        <f>AH17+1</f>
        <v>1461</v>
      </c>
      <c r="AM17" s="773"/>
      <c r="AN17" s="773" t="s">
        <v>281</v>
      </c>
      <c r="AO17" s="774">
        <f>DATE(YEAR(AL17)+1, MONTH(AL17),DAY(AL17)-1)</f>
        <v>1826</v>
      </c>
      <c r="AP17" s="775"/>
    </row>
    <row r="18" spans="1:60" ht="45">
      <c r="A18" s="776" t="s">
        <v>101</v>
      </c>
      <c r="B18" s="776" t="s">
        <v>235</v>
      </c>
      <c r="C18" s="777" t="s">
        <v>613</v>
      </c>
      <c r="D18" s="778" t="s">
        <v>236</v>
      </c>
      <c r="E18" s="777" t="s">
        <v>258</v>
      </c>
      <c r="F18" s="779">
        <v>0</v>
      </c>
      <c r="G18" s="779">
        <v>0</v>
      </c>
      <c r="H18" s="780" t="s">
        <v>237</v>
      </c>
      <c r="I18" s="780" t="s">
        <v>260</v>
      </c>
      <c r="J18" s="781" t="s">
        <v>238</v>
      </c>
      <c r="K18" s="781" t="s">
        <v>239</v>
      </c>
      <c r="L18" s="781" t="s">
        <v>240</v>
      </c>
      <c r="M18" s="781" t="s">
        <v>241</v>
      </c>
      <c r="N18" s="781" t="s">
        <v>19</v>
      </c>
      <c r="O18" s="780" t="s">
        <v>237</v>
      </c>
      <c r="P18" s="780" t="s">
        <v>260</v>
      </c>
      <c r="Q18" s="782" t="s">
        <v>238</v>
      </c>
      <c r="R18" s="781" t="s">
        <v>239</v>
      </c>
      <c r="S18" s="781" t="s">
        <v>240</v>
      </c>
      <c r="T18" s="781" t="s">
        <v>241</v>
      </c>
      <c r="U18" s="781" t="s">
        <v>19</v>
      </c>
      <c r="V18" s="780" t="s">
        <v>237</v>
      </c>
      <c r="W18" s="780" t="s">
        <v>260</v>
      </c>
      <c r="X18" s="782" t="s">
        <v>238</v>
      </c>
      <c r="Y18" s="781" t="s">
        <v>239</v>
      </c>
      <c r="Z18" s="781" t="s">
        <v>240</v>
      </c>
      <c r="AA18" s="781" t="s">
        <v>241</v>
      </c>
      <c r="AB18" s="781" t="s">
        <v>19</v>
      </c>
      <c r="AC18" s="780" t="s">
        <v>237</v>
      </c>
      <c r="AD18" s="780" t="s">
        <v>260</v>
      </c>
      <c r="AE18" s="782" t="s">
        <v>238</v>
      </c>
      <c r="AF18" s="781" t="s">
        <v>239</v>
      </c>
      <c r="AG18" s="781" t="s">
        <v>240</v>
      </c>
      <c r="AH18" s="781" t="s">
        <v>241</v>
      </c>
      <c r="AI18" s="781" t="s">
        <v>19</v>
      </c>
      <c r="AJ18" s="780" t="s">
        <v>237</v>
      </c>
      <c r="AK18" s="780" t="s">
        <v>260</v>
      </c>
      <c r="AL18" s="782" t="s">
        <v>238</v>
      </c>
      <c r="AM18" s="781" t="s">
        <v>239</v>
      </c>
      <c r="AN18" s="781" t="s">
        <v>240</v>
      </c>
      <c r="AO18" s="781" t="s">
        <v>241</v>
      </c>
      <c r="AP18" s="781" t="s">
        <v>19</v>
      </c>
      <c r="AR18" s="783"/>
      <c r="AV18" s="755" t="s">
        <v>321</v>
      </c>
      <c r="AW18" s="755" t="s">
        <v>600</v>
      </c>
      <c r="AX18" s="755" t="s">
        <v>601</v>
      </c>
      <c r="AY18" s="755" t="s">
        <v>602</v>
      </c>
      <c r="AZ18" s="755" t="s">
        <v>603</v>
      </c>
      <c r="BA18" s="755" t="s">
        <v>604</v>
      </c>
      <c r="BC18" s="755" t="s">
        <v>607</v>
      </c>
      <c r="BD18" s="755" t="s">
        <v>608</v>
      </c>
      <c r="BE18" s="755" t="s">
        <v>609</v>
      </c>
      <c r="BF18" s="755" t="s">
        <v>610</v>
      </c>
      <c r="BG18" s="755" t="s">
        <v>617</v>
      </c>
    </row>
    <row r="19" spans="1:60">
      <c r="A19" s="784"/>
      <c r="B19" s="784"/>
      <c r="C19" s="784"/>
      <c r="E19" s="756">
        <f>D19*1.03</f>
        <v>0</v>
      </c>
      <c r="F19" s="785">
        <f t="shared" ref="F19:F36" si="0">E19*$F$18</f>
        <v>0</v>
      </c>
      <c r="G19" s="756">
        <f t="shared" ref="G19:G36" si="1">(E19*1.03)*$G$18</f>
        <v>0</v>
      </c>
      <c r="H19" s="786">
        <f t="shared" ref="H19:H36" si="2">IF((($F19+$G19)&gt;$B$11),$B$11,($F19+$G19))</f>
        <v>0</v>
      </c>
      <c r="I19" s="756" t="str">
        <f t="shared" ref="I19:I36" si="3">IF((($F19+$G19)&gt;$B$11),($F19+$G19)-$B$11,"")</f>
        <v/>
      </c>
      <c r="J19" s="771"/>
      <c r="K19" s="785">
        <f>J19*12</f>
        <v>0</v>
      </c>
      <c r="L19" s="787">
        <f t="shared" ref="L19:L36" si="4">H19*J19</f>
        <v>0</v>
      </c>
      <c r="M19" s="788">
        <f t="shared" ref="M19:M36" si="5">L19*$C$14</f>
        <v>0</v>
      </c>
      <c r="N19" s="787">
        <f>SUM(L19:M19)</f>
        <v>0</v>
      </c>
      <c r="O19" s="786">
        <f t="shared" ref="O19:O36" si="6">IF((($F19+$G19)*1.02&gt;$B$11),$B$11,($F19+$G19)*1.02)</f>
        <v>0</v>
      </c>
      <c r="P19" s="756" t="str">
        <f t="shared" ref="P19:P36" si="7">IF((($F19+$G19)*1.02&gt;$B$11),($F19+$G19)*1.02-$B$11,"")</f>
        <v/>
      </c>
      <c r="Q19" s="771"/>
      <c r="R19" s="785">
        <f>Q19*12</f>
        <v>0</v>
      </c>
      <c r="S19" s="787">
        <f>O19*Q19</f>
        <v>0</v>
      </c>
      <c r="T19" s="788">
        <f t="shared" ref="T19:T36" si="8">S19*$D$14</f>
        <v>0</v>
      </c>
      <c r="U19" s="787">
        <f>SUM(S19:T19)</f>
        <v>0</v>
      </c>
      <c r="V19" s="786">
        <f t="shared" ref="V19:V36" si="9">IF((($F19+$G19)*1.02*1.02&gt;$B$11),$B$11,($F19+$G19)*1.02*1.02)</f>
        <v>0</v>
      </c>
      <c r="W19" s="756" t="str">
        <f t="shared" ref="W19:W36" si="10">IF((($F19+$G19)*1.02*1.02&gt;$B$11),($F19+$G19)*1.02*1.02-$B$11,"")</f>
        <v/>
      </c>
      <c r="X19" s="771"/>
      <c r="Y19" s="785">
        <f>X19*12</f>
        <v>0</v>
      </c>
      <c r="Z19" s="787">
        <f>V19*X19</f>
        <v>0</v>
      </c>
      <c r="AA19" s="788">
        <f t="shared" ref="AA19:AA36" si="11">Z19*$E$14</f>
        <v>0</v>
      </c>
      <c r="AB19" s="787">
        <f>SUM(Z19:AA19)</f>
        <v>0</v>
      </c>
      <c r="AC19" s="786">
        <f t="shared" ref="AC19:AC36" si="12">IF((($F19+$G19)*1.02*1.02*1.02&gt;$B$11),$B$11,($F19+$G19)*1.02*1.02*1.02)</f>
        <v>0</v>
      </c>
      <c r="AD19" s="756" t="str">
        <f t="shared" ref="AD19:AD36" si="13">IF((($F19+$G19)*1.02*1.02*1.02&gt;$B$11),($F19+$G19)*1.02*1.02*1.02-$B$11,"")</f>
        <v/>
      </c>
      <c r="AE19" s="771"/>
      <c r="AF19" s="785">
        <f>AE19*12</f>
        <v>0</v>
      </c>
      <c r="AG19" s="787">
        <f>AC19*AE19</f>
        <v>0</v>
      </c>
      <c r="AH19" s="788">
        <f t="shared" ref="AH19:AH36" si="14">AG19*$E$14</f>
        <v>0</v>
      </c>
      <c r="AI19" s="787">
        <f>SUM(AG19:AH19)</f>
        <v>0</v>
      </c>
      <c r="AJ19" s="786">
        <f t="shared" ref="AJ19:AJ36" si="15">IF((($F19+$G19)*1.02*1.02*1.02*1.02&gt;$B$11),$B$11,($F19+$G19)*1.02*1.02*1.02*1.02)</f>
        <v>0</v>
      </c>
      <c r="AK19" s="756" t="str">
        <f t="shared" ref="AK19:AK36" si="16">IF((($F19+$G19)*1.02*1.02*1.02*1.02&gt;$B$11),($F19+$G19)*1.02*1.02*1.02*1.02-$B$11,"")</f>
        <v/>
      </c>
      <c r="AL19" s="771"/>
      <c r="AM19" s="785">
        <f>AL19*12</f>
        <v>0</v>
      </c>
      <c r="AN19" s="787">
        <f>AJ19*AL19</f>
        <v>0</v>
      </c>
      <c r="AO19" s="788">
        <f t="shared" ref="AO19:AO36" si="17">AN19*$E$14</f>
        <v>0</v>
      </c>
      <c r="AP19" s="789">
        <f>SUM(AN19:AO19)</f>
        <v>0</v>
      </c>
      <c r="AR19" s="790">
        <f>N19+U19+AB19+AI19+AP19</f>
        <v>0</v>
      </c>
      <c r="AV19" s="753" t="str">
        <f>IF(C19="Y", VLOOKUP(B19, hList!$B$4:$C$141, 2, FALSE), "")</f>
        <v/>
      </c>
      <c r="AW19" s="753" t="str">
        <f>IF(C19="Y", J19*hList!$F$4, "")</f>
        <v/>
      </c>
      <c r="AX19" s="791" t="str">
        <f>IF(C19="Y", Q19*hList!$F$4, "")</f>
        <v/>
      </c>
      <c r="AY19" s="753" t="str">
        <f>IF(C19="Y", X19*hList!$F$4, "")</f>
        <v/>
      </c>
      <c r="AZ19" s="753" t="str">
        <f>IF(C19="Y", AE19*hList!$F$4, "")</f>
        <v/>
      </c>
      <c r="BA19" s="753" t="str">
        <f>IF(C19="Y", AL19*hList!$F$4, "")</f>
        <v/>
      </c>
      <c r="BC19" s="787" t="str">
        <f t="shared" ref="BC19:BC36" si="18">IF(C19="Y", $N19, "")</f>
        <v/>
      </c>
      <c r="BD19" s="787" t="str">
        <f t="shared" ref="BD19:BD36" si="19">IF(C19="Y", $U19, "")</f>
        <v/>
      </c>
      <c r="BE19" s="787" t="str">
        <f t="shared" ref="BE19:BE36" si="20">IF(C19="Y",$AB19, "")</f>
        <v/>
      </c>
      <c r="BF19" s="787" t="str">
        <f t="shared" ref="BF19:BF36" si="21">IF(C19="Y", $AI19, "")</f>
        <v/>
      </c>
      <c r="BG19" s="787" t="str">
        <f t="shared" ref="BG19:BG36" si="22">IF(C19="Y", $AP19, "")</f>
        <v/>
      </c>
      <c r="BH19" s="787"/>
    </row>
    <row r="20" spans="1:60">
      <c r="A20" s="784"/>
      <c r="B20" s="784"/>
      <c r="C20" s="784"/>
      <c r="E20" s="756">
        <f t="shared" ref="E20:E36" si="23">D20*1.03</f>
        <v>0</v>
      </c>
      <c r="F20" s="785">
        <f t="shared" si="0"/>
        <v>0</v>
      </c>
      <c r="G20" s="756">
        <f t="shared" si="1"/>
        <v>0</v>
      </c>
      <c r="H20" s="792">
        <f t="shared" si="2"/>
        <v>0</v>
      </c>
      <c r="I20" s="756" t="str">
        <f t="shared" si="3"/>
        <v/>
      </c>
      <c r="J20" s="771"/>
      <c r="K20" s="785">
        <f t="shared" ref="K20:K33" si="24">J20*12</f>
        <v>0</v>
      </c>
      <c r="L20" s="787">
        <f t="shared" si="4"/>
        <v>0</v>
      </c>
      <c r="M20" s="788">
        <f t="shared" si="5"/>
        <v>0</v>
      </c>
      <c r="N20" s="787">
        <f t="shared" ref="N20:N33" si="25">SUM(L20:M20)</f>
        <v>0</v>
      </c>
      <c r="O20" s="793">
        <f t="shared" si="6"/>
        <v>0</v>
      </c>
      <c r="P20" s="756" t="str">
        <f t="shared" si="7"/>
        <v/>
      </c>
      <c r="Q20" s="771"/>
      <c r="R20" s="785">
        <f t="shared" ref="R20:R33" si="26">Q20*12</f>
        <v>0</v>
      </c>
      <c r="S20" s="787">
        <f t="shared" ref="S20:S33" si="27">O20*Q20</f>
        <v>0</v>
      </c>
      <c r="T20" s="788">
        <f t="shared" si="8"/>
        <v>0</v>
      </c>
      <c r="U20" s="787">
        <f t="shared" ref="U20:U33" si="28">SUM(S20:T20)</f>
        <v>0</v>
      </c>
      <c r="V20" s="793">
        <f t="shared" si="9"/>
        <v>0</v>
      </c>
      <c r="W20" s="756" t="str">
        <f t="shared" si="10"/>
        <v/>
      </c>
      <c r="X20" s="771"/>
      <c r="Y20" s="785">
        <f t="shared" ref="Y20:Y33" si="29">X20*12</f>
        <v>0</v>
      </c>
      <c r="Z20" s="787">
        <f t="shared" ref="Z20:Z33" si="30">V20*X20</f>
        <v>0</v>
      </c>
      <c r="AA20" s="788">
        <f t="shared" si="11"/>
        <v>0</v>
      </c>
      <c r="AB20" s="787">
        <f t="shared" ref="AB20:AB33" si="31">SUM(Z20:AA20)</f>
        <v>0</v>
      </c>
      <c r="AC20" s="793">
        <f t="shared" si="12"/>
        <v>0</v>
      </c>
      <c r="AD20" s="756" t="str">
        <f t="shared" si="13"/>
        <v/>
      </c>
      <c r="AE20" s="771"/>
      <c r="AF20" s="785">
        <f t="shared" ref="AF20:AF33" si="32">AE20*12</f>
        <v>0</v>
      </c>
      <c r="AG20" s="787">
        <f t="shared" ref="AG20:AG33" si="33">AC20*AE20</f>
        <v>0</v>
      </c>
      <c r="AH20" s="788">
        <f t="shared" si="14"/>
        <v>0</v>
      </c>
      <c r="AI20" s="787">
        <f t="shared" ref="AI20:AI33" si="34">SUM(AG20:AH20)</f>
        <v>0</v>
      </c>
      <c r="AJ20" s="793">
        <f t="shared" si="15"/>
        <v>0</v>
      </c>
      <c r="AK20" s="756" t="str">
        <f t="shared" si="16"/>
        <v/>
      </c>
      <c r="AL20" s="771"/>
      <c r="AM20" s="785">
        <f t="shared" ref="AM20:AM33" si="35">AL20*12</f>
        <v>0</v>
      </c>
      <c r="AN20" s="787">
        <f t="shared" ref="AN20:AN33" si="36">AJ20*AL20</f>
        <v>0</v>
      </c>
      <c r="AO20" s="788">
        <f t="shared" si="17"/>
        <v>0</v>
      </c>
      <c r="AP20" s="794">
        <f t="shared" ref="AP20:AP33" si="37">SUM(AN20:AO20)</f>
        <v>0</v>
      </c>
      <c r="AR20" s="795">
        <f t="shared" ref="AR20:AR36" si="38">N20+U20+AB20+AI20+AP20</f>
        <v>0</v>
      </c>
      <c r="AV20" s="753" t="str">
        <f>IF(C20="Y", VLOOKUP(B20, hList!$B$4:$C$141, 2, FALSE), "")</f>
        <v/>
      </c>
      <c r="AW20" s="753" t="str">
        <f>IF(C20="Y", J20*hList!$F$4, "")</f>
        <v/>
      </c>
      <c r="AX20" s="791" t="str">
        <f>IF(C20="Y", Q20*hList!$F$4, "")</f>
        <v/>
      </c>
      <c r="AY20" s="753" t="str">
        <f>IF(C20="Y", X20*hList!$F$4, "")</f>
        <v/>
      </c>
      <c r="AZ20" s="753" t="str">
        <f>IF(C20="Y", AE20*hList!$F$4, "")</f>
        <v/>
      </c>
      <c r="BA20" s="753" t="str">
        <f>IF(C20="Y", AL20*hList!$F$4, "")</f>
        <v/>
      </c>
      <c r="BC20" s="787" t="str">
        <f t="shared" si="18"/>
        <v/>
      </c>
      <c r="BD20" s="787" t="str">
        <f t="shared" si="19"/>
        <v/>
      </c>
      <c r="BE20" s="787" t="str">
        <f t="shared" si="20"/>
        <v/>
      </c>
      <c r="BF20" s="787" t="str">
        <f t="shared" si="21"/>
        <v/>
      </c>
      <c r="BG20" s="787" t="str">
        <f t="shared" si="22"/>
        <v/>
      </c>
      <c r="BH20" s="787"/>
    </row>
    <row r="21" spans="1:60">
      <c r="A21" s="784"/>
      <c r="B21" s="784"/>
      <c r="C21" s="784"/>
      <c r="E21" s="756">
        <f t="shared" si="23"/>
        <v>0</v>
      </c>
      <c r="F21" s="785">
        <f t="shared" si="0"/>
        <v>0</v>
      </c>
      <c r="G21" s="756">
        <f t="shared" si="1"/>
        <v>0</v>
      </c>
      <c r="H21" s="792">
        <f t="shared" si="2"/>
        <v>0</v>
      </c>
      <c r="I21" s="756" t="str">
        <f t="shared" si="3"/>
        <v/>
      </c>
      <c r="J21" s="771"/>
      <c r="K21" s="785">
        <f t="shared" si="24"/>
        <v>0</v>
      </c>
      <c r="L21" s="787">
        <f t="shared" si="4"/>
        <v>0</v>
      </c>
      <c r="M21" s="788">
        <f t="shared" si="5"/>
        <v>0</v>
      </c>
      <c r="N21" s="787">
        <f t="shared" si="25"/>
        <v>0</v>
      </c>
      <c r="O21" s="793">
        <f t="shared" si="6"/>
        <v>0</v>
      </c>
      <c r="P21" s="756" t="str">
        <f t="shared" si="7"/>
        <v/>
      </c>
      <c r="Q21" s="771"/>
      <c r="R21" s="785">
        <f t="shared" si="26"/>
        <v>0</v>
      </c>
      <c r="S21" s="787">
        <f t="shared" si="27"/>
        <v>0</v>
      </c>
      <c r="T21" s="788">
        <f t="shared" si="8"/>
        <v>0</v>
      </c>
      <c r="U21" s="787">
        <f t="shared" si="28"/>
        <v>0</v>
      </c>
      <c r="V21" s="793">
        <f t="shared" si="9"/>
        <v>0</v>
      </c>
      <c r="W21" s="756" t="str">
        <f t="shared" si="10"/>
        <v/>
      </c>
      <c r="X21" s="771"/>
      <c r="Y21" s="785">
        <f t="shared" si="29"/>
        <v>0</v>
      </c>
      <c r="Z21" s="787">
        <f t="shared" si="30"/>
        <v>0</v>
      </c>
      <c r="AA21" s="788">
        <f t="shared" si="11"/>
        <v>0</v>
      </c>
      <c r="AB21" s="787">
        <f t="shared" si="31"/>
        <v>0</v>
      </c>
      <c r="AC21" s="793">
        <f t="shared" si="12"/>
        <v>0</v>
      </c>
      <c r="AD21" s="756" t="str">
        <f t="shared" si="13"/>
        <v/>
      </c>
      <c r="AE21" s="771"/>
      <c r="AF21" s="785">
        <f t="shared" si="32"/>
        <v>0</v>
      </c>
      <c r="AG21" s="787">
        <f t="shared" si="33"/>
        <v>0</v>
      </c>
      <c r="AH21" s="788">
        <f t="shared" si="14"/>
        <v>0</v>
      </c>
      <c r="AI21" s="787">
        <f t="shared" si="34"/>
        <v>0</v>
      </c>
      <c r="AJ21" s="793">
        <f t="shared" si="15"/>
        <v>0</v>
      </c>
      <c r="AK21" s="756" t="str">
        <f t="shared" si="16"/>
        <v/>
      </c>
      <c r="AL21" s="771"/>
      <c r="AM21" s="785">
        <f t="shared" si="35"/>
        <v>0</v>
      </c>
      <c r="AN21" s="787">
        <f t="shared" si="36"/>
        <v>0</v>
      </c>
      <c r="AO21" s="788">
        <f t="shared" si="17"/>
        <v>0</v>
      </c>
      <c r="AP21" s="794">
        <f t="shared" si="37"/>
        <v>0</v>
      </c>
      <c r="AR21" s="795">
        <f t="shared" si="38"/>
        <v>0</v>
      </c>
      <c r="AV21" s="753" t="str">
        <f>IF(C21="Y", VLOOKUP(B21, hList!$B$4:$C$141, 2, FALSE), "")</f>
        <v/>
      </c>
      <c r="AW21" s="753" t="str">
        <f>IF(C21="Y", J21*hList!$F$4, "")</f>
        <v/>
      </c>
      <c r="AX21" s="791" t="str">
        <f>IF(C21="Y", Q21*hList!$F$4, "")</f>
        <v/>
      </c>
      <c r="AY21" s="753" t="str">
        <f>IF(C21="Y", X21*hList!$F$4, "")</f>
        <v/>
      </c>
      <c r="AZ21" s="753" t="str">
        <f>IF(C21="Y", AE21*hList!$F$4, "")</f>
        <v/>
      </c>
      <c r="BA21" s="753" t="str">
        <f>IF(C21="Y", AL21*hList!$F$4, "")</f>
        <v/>
      </c>
      <c r="BC21" s="787" t="str">
        <f t="shared" si="18"/>
        <v/>
      </c>
      <c r="BD21" s="787" t="str">
        <f t="shared" si="19"/>
        <v/>
      </c>
      <c r="BE21" s="787" t="str">
        <f t="shared" si="20"/>
        <v/>
      </c>
      <c r="BF21" s="787" t="str">
        <f t="shared" si="21"/>
        <v/>
      </c>
      <c r="BG21" s="787" t="str">
        <f t="shared" si="22"/>
        <v/>
      </c>
      <c r="BH21" s="787"/>
    </row>
    <row r="22" spans="1:60">
      <c r="A22" s="784"/>
      <c r="B22" s="784"/>
      <c r="C22" s="784"/>
      <c r="E22" s="756">
        <f t="shared" si="23"/>
        <v>0</v>
      </c>
      <c r="F22" s="785">
        <f t="shared" si="0"/>
        <v>0</v>
      </c>
      <c r="G22" s="756">
        <f t="shared" si="1"/>
        <v>0</v>
      </c>
      <c r="H22" s="792">
        <f t="shared" si="2"/>
        <v>0</v>
      </c>
      <c r="I22" s="756" t="str">
        <f t="shared" si="3"/>
        <v/>
      </c>
      <c r="J22" s="771"/>
      <c r="K22" s="785">
        <f t="shared" si="24"/>
        <v>0</v>
      </c>
      <c r="L22" s="787">
        <f t="shared" si="4"/>
        <v>0</v>
      </c>
      <c r="M22" s="788">
        <f t="shared" si="5"/>
        <v>0</v>
      </c>
      <c r="N22" s="787">
        <f t="shared" si="25"/>
        <v>0</v>
      </c>
      <c r="O22" s="793">
        <f t="shared" si="6"/>
        <v>0</v>
      </c>
      <c r="P22" s="756" t="str">
        <f t="shared" si="7"/>
        <v/>
      </c>
      <c r="Q22" s="771"/>
      <c r="R22" s="785">
        <f t="shared" si="26"/>
        <v>0</v>
      </c>
      <c r="S22" s="787">
        <f t="shared" si="27"/>
        <v>0</v>
      </c>
      <c r="T22" s="788">
        <f t="shared" si="8"/>
        <v>0</v>
      </c>
      <c r="U22" s="787">
        <f t="shared" si="28"/>
        <v>0</v>
      </c>
      <c r="V22" s="793">
        <f t="shared" si="9"/>
        <v>0</v>
      </c>
      <c r="W22" s="756" t="str">
        <f t="shared" si="10"/>
        <v/>
      </c>
      <c r="X22" s="771"/>
      <c r="Y22" s="785">
        <f t="shared" si="29"/>
        <v>0</v>
      </c>
      <c r="Z22" s="787">
        <f t="shared" si="30"/>
        <v>0</v>
      </c>
      <c r="AA22" s="788">
        <f t="shared" si="11"/>
        <v>0</v>
      </c>
      <c r="AB22" s="787">
        <f t="shared" si="31"/>
        <v>0</v>
      </c>
      <c r="AC22" s="793">
        <f t="shared" si="12"/>
        <v>0</v>
      </c>
      <c r="AD22" s="756" t="str">
        <f t="shared" si="13"/>
        <v/>
      </c>
      <c r="AE22" s="771"/>
      <c r="AF22" s="785">
        <f t="shared" si="32"/>
        <v>0</v>
      </c>
      <c r="AG22" s="787">
        <f t="shared" si="33"/>
        <v>0</v>
      </c>
      <c r="AH22" s="788">
        <f t="shared" si="14"/>
        <v>0</v>
      </c>
      <c r="AI22" s="787">
        <f t="shared" si="34"/>
        <v>0</v>
      </c>
      <c r="AJ22" s="793">
        <f t="shared" si="15"/>
        <v>0</v>
      </c>
      <c r="AK22" s="756" t="str">
        <f t="shared" si="16"/>
        <v/>
      </c>
      <c r="AL22" s="771"/>
      <c r="AM22" s="785">
        <f t="shared" si="35"/>
        <v>0</v>
      </c>
      <c r="AN22" s="787">
        <f t="shared" si="36"/>
        <v>0</v>
      </c>
      <c r="AO22" s="788">
        <f t="shared" si="17"/>
        <v>0</v>
      </c>
      <c r="AP22" s="794">
        <f t="shared" si="37"/>
        <v>0</v>
      </c>
      <c r="AR22" s="795">
        <f t="shared" si="38"/>
        <v>0</v>
      </c>
      <c r="AV22" s="753" t="str">
        <f>IF(C22="Y", VLOOKUP(B22, hList!$B$4:$C$141, 2, FALSE), "")</f>
        <v/>
      </c>
      <c r="AW22" s="753" t="str">
        <f>IF(C22="Y", J22*hList!$F$4, "")</f>
        <v/>
      </c>
      <c r="AX22" s="791" t="str">
        <f>IF(C22="Y", Q22*hList!$F$4, "")</f>
        <v/>
      </c>
      <c r="AY22" s="753" t="str">
        <f>IF(C22="Y", X22*hList!$F$4, "")</f>
        <v/>
      </c>
      <c r="AZ22" s="753" t="str">
        <f>IF(C22="Y", AE22*hList!$F$4, "")</f>
        <v/>
      </c>
      <c r="BA22" s="753" t="str">
        <f>IF(C22="Y", AL22*hList!$F$4, "")</f>
        <v/>
      </c>
      <c r="BC22" s="787" t="str">
        <f t="shared" si="18"/>
        <v/>
      </c>
      <c r="BD22" s="787" t="str">
        <f t="shared" si="19"/>
        <v/>
      </c>
      <c r="BE22" s="787" t="str">
        <f t="shared" si="20"/>
        <v/>
      </c>
      <c r="BF22" s="787" t="str">
        <f t="shared" si="21"/>
        <v/>
      </c>
      <c r="BG22" s="787" t="str">
        <f t="shared" si="22"/>
        <v/>
      </c>
      <c r="BH22" s="787"/>
    </row>
    <row r="23" spans="1:60">
      <c r="A23" s="784"/>
      <c r="B23" s="784"/>
      <c r="C23" s="784"/>
      <c r="E23" s="756">
        <f t="shared" si="23"/>
        <v>0</v>
      </c>
      <c r="F23" s="785">
        <f t="shared" si="0"/>
        <v>0</v>
      </c>
      <c r="G23" s="756">
        <f t="shared" si="1"/>
        <v>0</v>
      </c>
      <c r="H23" s="792">
        <f t="shared" si="2"/>
        <v>0</v>
      </c>
      <c r="I23" s="756" t="str">
        <f t="shared" si="3"/>
        <v/>
      </c>
      <c r="J23" s="771"/>
      <c r="K23" s="785">
        <f t="shared" si="24"/>
        <v>0</v>
      </c>
      <c r="L23" s="787">
        <f t="shared" si="4"/>
        <v>0</v>
      </c>
      <c r="M23" s="788">
        <f t="shared" si="5"/>
        <v>0</v>
      </c>
      <c r="N23" s="787">
        <f t="shared" si="25"/>
        <v>0</v>
      </c>
      <c r="O23" s="793">
        <f t="shared" si="6"/>
        <v>0</v>
      </c>
      <c r="P23" s="756" t="str">
        <f t="shared" si="7"/>
        <v/>
      </c>
      <c r="Q23" s="771"/>
      <c r="R23" s="785">
        <f t="shared" si="26"/>
        <v>0</v>
      </c>
      <c r="S23" s="787">
        <f t="shared" si="27"/>
        <v>0</v>
      </c>
      <c r="T23" s="788">
        <f t="shared" si="8"/>
        <v>0</v>
      </c>
      <c r="U23" s="787">
        <f t="shared" si="28"/>
        <v>0</v>
      </c>
      <c r="V23" s="793">
        <f t="shared" si="9"/>
        <v>0</v>
      </c>
      <c r="W23" s="756" t="str">
        <f t="shared" si="10"/>
        <v/>
      </c>
      <c r="X23" s="771"/>
      <c r="Y23" s="785">
        <f t="shared" si="29"/>
        <v>0</v>
      </c>
      <c r="Z23" s="787">
        <f t="shared" si="30"/>
        <v>0</v>
      </c>
      <c r="AA23" s="788">
        <f t="shared" si="11"/>
        <v>0</v>
      </c>
      <c r="AB23" s="787">
        <f t="shared" si="31"/>
        <v>0</v>
      </c>
      <c r="AC23" s="793">
        <f t="shared" si="12"/>
        <v>0</v>
      </c>
      <c r="AD23" s="756" t="str">
        <f t="shared" si="13"/>
        <v/>
      </c>
      <c r="AE23" s="771"/>
      <c r="AF23" s="785">
        <f t="shared" si="32"/>
        <v>0</v>
      </c>
      <c r="AG23" s="787">
        <f t="shared" si="33"/>
        <v>0</v>
      </c>
      <c r="AH23" s="788">
        <f t="shared" si="14"/>
        <v>0</v>
      </c>
      <c r="AI23" s="787">
        <f t="shared" si="34"/>
        <v>0</v>
      </c>
      <c r="AJ23" s="793">
        <f t="shared" si="15"/>
        <v>0</v>
      </c>
      <c r="AK23" s="756" t="str">
        <f t="shared" si="16"/>
        <v/>
      </c>
      <c r="AL23" s="771"/>
      <c r="AM23" s="785">
        <f t="shared" si="35"/>
        <v>0</v>
      </c>
      <c r="AN23" s="787">
        <f t="shared" si="36"/>
        <v>0</v>
      </c>
      <c r="AO23" s="788">
        <f t="shared" si="17"/>
        <v>0</v>
      </c>
      <c r="AP23" s="794">
        <f t="shared" si="37"/>
        <v>0</v>
      </c>
      <c r="AR23" s="795">
        <f t="shared" si="38"/>
        <v>0</v>
      </c>
      <c r="AV23" s="753" t="str">
        <f>IF(C23="Y", VLOOKUP(B23, hList!$B$4:$C$141, 2, FALSE), "")</f>
        <v/>
      </c>
      <c r="AW23" s="753" t="str">
        <f>IF(C23="Y", J23*hList!$F$4, "")</f>
        <v/>
      </c>
      <c r="AX23" s="791" t="str">
        <f>IF(C23="Y", Q23*hList!$F$4, "")</f>
        <v/>
      </c>
      <c r="AY23" s="753" t="str">
        <f>IF(C23="Y", X23*hList!$F$4, "")</f>
        <v/>
      </c>
      <c r="AZ23" s="753" t="str">
        <f>IF(C23="Y", AE23*hList!$F$4, "")</f>
        <v/>
      </c>
      <c r="BA23" s="753" t="str">
        <f>IF(C23="Y", AL23*hList!$F$4, "")</f>
        <v/>
      </c>
      <c r="BC23" s="787" t="str">
        <f t="shared" si="18"/>
        <v/>
      </c>
      <c r="BD23" s="787" t="str">
        <f t="shared" si="19"/>
        <v/>
      </c>
      <c r="BE23" s="787" t="str">
        <f t="shared" si="20"/>
        <v/>
      </c>
      <c r="BF23" s="787" t="str">
        <f t="shared" si="21"/>
        <v/>
      </c>
      <c r="BG23" s="787" t="str">
        <f t="shared" si="22"/>
        <v/>
      </c>
      <c r="BH23" s="787"/>
    </row>
    <row r="24" spans="1:60">
      <c r="A24" s="784"/>
      <c r="B24" s="784"/>
      <c r="C24" s="784"/>
      <c r="E24" s="756">
        <f t="shared" si="23"/>
        <v>0</v>
      </c>
      <c r="F24" s="785">
        <f t="shared" si="0"/>
        <v>0</v>
      </c>
      <c r="G24" s="756">
        <f t="shared" si="1"/>
        <v>0</v>
      </c>
      <c r="H24" s="792">
        <f t="shared" si="2"/>
        <v>0</v>
      </c>
      <c r="I24" s="756" t="str">
        <f t="shared" si="3"/>
        <v/>
      </c>
      <c r="J24" s="771"/>
      <c r="K24" s="785">
        <f t="shared" si="24"/>
        <v>0</v>
      </c>
      <c r="L24" s="787">
        <f t="shared" si="4"/>
        <v>0</v>
      </c>
      <c r="M24" s="788">
        <f t="shared" si="5"/>
        <v>0</v>
      </c>
      <c r="N24" s="787">
        <f>SUM(L24:M24)</f>
        <v>0</v>
      </c>
      <c r="O24" s="793">
        <f t="shared" si="6"/>
        <v>0</v>
      </c>
      <c r="P24" s="756" t="str">
        <f t="shared" si="7"/>
        <v/>
      </c>
      <c r="Q24" s="771"/>
      <c r="R24" s="785">
        <f t="shared" si="26"/>
        <v>0</v>
      </c>
      <c r="S24" s="787">
        <f t="shared" si="27"/>
        <v>0</v>
      </c>
      <c r="T24" s="788">
        <f t="shared" si="8"/>
        <v>0</v>
      </c>
      <c r="U24" s="787">
        <f>SUM(S24:T24)</f>
        <v>0</v>
      </c>
      <c r="V24" s="793">
        <f t="shared" si="9"/>
        <v>0</v>
      </c>
      <c r="W24" s="756" t="str">
        <f t="shared" si="10"/>
        <v/>
      </c>
      <c r="X24" s="771"/>
      <c r="Y24" s="785">
        <f t="shared" si="29"/>
        <v>0</v>
      </c>
      <c r="Z24" s="787">
        <f t="shared" si="30"/>
        <v>0</v>
      </c>
      <c r="AA24" s="788">
        <f t="shared" si="11"/>
        <v>0</v>
      </c>
      <c r="AB24" s="787">
        <f t="shared" si="31"/>
        <v>0</v>
      </c>
      <c r="AC24" s="793">
        <f t="shared" si="12"/>
        <v>0</v>
      </c>
      <c r="AD24" s="756" t="str">
        <f t="shared" si="13"/>
        <v/>
      </c>
      <c r="AE24" s="771"/>
      <c r="AF24" s="785">
        <f t="shared" si="32"/>
        <v>0</v>
      </c>
      <c r="AG24" s="787">
        <f t="shared" si="33"/>
        <v>0</v>
      </c>
      <c r="AH24" s="788">
        <f t="shared" si="14"/>
        <v>0</v>
      </c>
      <c r="AI24" s="787">
        <f t="shared" si="34"/>
        <v>0</v>
      </c>
      <c r="AJ24" s="793">
        <f t="shared" si="15"/>
        <v>0</v>
      </c>
      <c r="AK24" s="756" t="str">
        <f t="shared" si="16"/>
        <v/>
      </c>
      <c r="AL24" s="771"/>
      <c r="AM24" s="785">
        <f t="shared" si="35"/>
        <v>0</v>
      </c>
      <c r="AN24" s="787">
        <f t="shared" si="36"/>
        <v>0</v>
      </c>
      <c r="AO24" s="788">
        <f t="shared" si="17"/>
        <v>0</v>
      </c>
      <c r="AP24" s="794">
        <f t="shared" si="37"/>
        <v>0</v>
      </c>
      <c r="AR24" s="795">
        <f t="shared" si="38"/>
        <v>0</v>
      </c>
      <c r="AV24" s="753" t="str">
        <f>IF(C24="Y", VLOOKUP(B24, hList!$B$4:$C$141, 2, FALSE), "")</f>
        <v/>
      </c>
      <c r="AW24" s="753" t="str">
        <f>IF(C24="Y", J24*hList!$F$4, "")</f>
        <v/>
      </c>
      <c r="AX24" s="791" t="str">
        <f>IF(C24="Y", Q24*hList!$F$4, "")</f>
        <v/>
      </c>
      <c r="AY24" s="753" t="str">
        <f>IF(C24="Y", X24*hList!$F$4, "")</f>
        <v/>
      </c>
      <c r="AZ24" s="753" t="str">
        <f>IF(C24="Y", AE24*hList!$F$4, "")</f>
        <v/>
      </c>
      <c r="BA24" s="753" t="str">
        <f>IF(C24="Y", AL24*hList!$F$4, "")</f>
        <v/>
      </c>
      <c r="BC24" s="787" t="str">
        <f t="shared" si="18"/>
        <v/>
      </c>
      <c r="BD24" s="787" t="str">
        <f t="shared" si="19"/>
        <v/>
      </c>
      <c r="BE24" s="787" t="str">
        <f t="shared" si="20"/>
        <v/>
      </c>
      <c r="BF24" s="787" t="str">
        <f t="shared" si="21"/>
        <v/>
      </c>
      <c r="BG24" s="787" t="str">
        <f t="shared" si="22"/>
        <v/>
      </c>
      <c r="BH24" s="787"/>
    </row>
    <row r="25" spans="1:60">
      <c r="A25" s="784"/>
      <c r="B25" s="784"/>
      <c r="C25" s="784"/>
      <c r="E25" s="756">
        <f t="shared" si="23"/>
        <v>0</v>
      </c>
      <c r="F25" s="785">
        <f t="shared" si="0"/>
        <v>0</v>
      </c>
      <c r="G25" s="756">
        <f t="shared" si="1"/>
        <v>0</v>
      </c>
      <c r="H25" s="792">
        <f t="shared" si="2"/>
        <v>0</v>
      </c>
      <c r="I25" s="756" t="str">
        <f t="shared" si="3"/>
        <v/>
      </c>
      <c r="J25" s="771"/>
      <c r="K25" s="785">
        <f>J25*12</f>
        <v>0</v>
      </c>
      <c r="L25" s="787">
        <f t="shared" si="4"/>
        <v>0</v>
      </c>
      <c r="M25" s="788">
        <f t="shared" si="5"/>
        <v>0</v>
      </c>
      <c r="N25" s="787">
        <f>SUM(L25:M25)</f>
        <v>0</v>
      </c>
      <c r="O25" s="793">
        <f t="shared" si="6"/>
        <v>0</v>
      </c>
      <c r="P25" s="756" t="str">
        <f t="shared" si="7"/>
        <v/>
      </c>
      <c r="Q25" s="771"/>
      <c r="R25" s="785">
        <f>Q25*12</f>
        <v>0</v>
      </c>
      <c r="S25" s="787">
        <f t="shared" si="27"/>
        <v>0</v>
      </c>
      <c r="T25" s="788">
        <f t="shared" si="8"/>
        <v>0</v>
      </c>
      <c r="U25" s="787">
        <f>SUM(S25:T25)</f>
        <v>0</v>
      </c>
      <c r="V25" s="793">
        <f t="shared" si="9"/>
        <v>0</v>
      </c>
      <c r="W25" s="756" t="str">
        <f t="shared" si="10"/>
        <v/>
      </c>
      <c r="X25" s="771"/>
      <c r="Y25" s="785">
        <f>X25*12</f>
        <v>0</v>
      </c>
      <c r="Z25" s="787">
        <f t="shared" si="30"/>
        <v>0</v>
      </c>
      <c r="AA25" s="788">
        <f t="shared" si="11"/>
        <v>0</v>
      </c>
      <c r="AB25" s="787">
        <f t="shared" si="31"/>
        <v>0</v>
      </c>
      <c r="AC25" s="793">
        <f t="shared" si="12"/>
        <v>0</v>
      </c>
      <c r="AD25" s="756" t="str">
        <f t="shared" si="13"/>
        <v/>
      </c>
      <c r="AE25" s="771"/>
      <c r="AF25" s="785">
        <f>AE25*12</f>
        <v>0</v>
      </c>
      <c r="AG25" s="787">
        <f t="shared" si="33"/>
        <v>0</v>
      </c>
      <c r="AH25" s="788">
        <f t="shared" si="14"/>
        <v>0</v>
      </c>
      <c r="AI25" s="787">
        <f t="shared" si="34"/>
        <v>0</v>
      </c>
      <c r="AJ25" s="793">
        <f t="shared" si="15"/>
        <v>0</v>
      </c>
      <c r="AK25" s="756" t="str">
        <f t="shared" si="16"/>
        <v/>
      </c>
      <c r="AL25" s="771"/>
      <c r="AM25" s="785">
        <f>AL25*12</f>
        <v>0</v>
      </c>
      <c r="AN25" s="787">
        <f t="shared" si="36"/>
        <v>0</v>
      </c>
      <c r="AO25" s="788">
        <f t="shared" si="17"/>
        <v>0</v>
      </c>
      <c r="AP25" s="794">
        <f t="shared" si="37"/>
        <v>0</v>
      </c>
      <c r="AR25" s="795">
        <f t="shared" si="38"/>
        <v>0</v>
      </c>
      <c r="AV25" s="753" t="str">
        <f>IF(C25="Y", VLOOKUP(B25, hList!$B$4:$C$141, 2, FALSE), "")</f>
        <v/>
      </c>
      <c r="AW25" s="753" t="str">
        <f>IF(C25="Y", J25*hList!$F$4, "")</f>
        <v/>
      </c>
      <c r="AX25" s="791" t="str">
        <f>IF(C25="Y", Q25*hList!$F$4, "")</f>
        <v/>
      </c>
      <c r="AY25" s="753" t="str">
        <f>IF(C25="Y", X25*hList!$F$4, "")</f>
        <v/>
      </c>
      <c r="AZ25" s="753" t="str">
        <f>IF(C25="Y", AE25*hList!$F$4, "")</f>
        <v/>
      </c>
      <c r="BA25" s="753" t="str">
        <f>IF(C25="Y", AL25*hList!$F$4, "")</f>
        <v/>
      </c>
      <c r="BC25" s="787" t="str">
        <f t="shared" si="18"/>
        <v/>
      </c>
      <c r="BD25" s="787" t="str">
        <f t="shared" si="19"/>
        <v/>
      </c>
      <c r="BE25" s="787" t="str">
        <f t="shared" si="20"/>
        <v/>
      </c>
      <c r="BF25" s="787" t="str">
        <f t="shared" si="21"/>
        <v/>
      </c>
      <c r="BG25" s="787" t="str">
        <f t="shared" si="22"/>
        <v/>
      </c>
      <c r="BH25" s="787"/>
    </row>
    <row r="26" spans="1:60">
      <c r="A26" s="784"/>
      <c r="B26" s="784"/>
      <c r="C26" s="784"/>
      <c r="E26" s="756">
        <f t="shared" ref="E26:E27" si="39">D26*1.03</f>
        <v>0</v>
      </c>
      <c r="F26" s="785">
        <f t="shared" ref="F26:F27" si="40">E26*$F$18</f>
        <v>0</v>
      </c>
      <c r="G26" s="756">
        <f t="shared" ref="G26:G27" si="41">(E26*1.03)*$G$18</f>
        <v>0</v>
      </c>
      <c r="H26" s="792">
        <f t="shared" si="2"/>
        <v>0</v>
      </c>
      <c r="I26" s="756" t="str">
        <f t="shared" si="3"/>
        <v/>
      </c>
      <c r="J26" s="771"/>
      <c r="K26" s="785">
        <f t="shared" ref="K26:K27" si="42">J26*12</f>
        <v>0</v>
      </c>
      <c r="L26" s="787">
        <f t="shared" ref="L26:L27" si="43">H26*J26</f>
        <v>0</v>
      </c>
      <c r="M26" s="788">
        <f t="shared" si="5"/>
        <v>0</v>
      </c>
      <c r="N26" s="787">
        <f t="shared" ref="N26:N27" si="44">SUM(L26:M26)</f>
        <v>0</v>
      </c>
      <c r="O26" s="793">
        <f t="shared" si="6"/>
        <v>0</v>
      </c>
      <c r="P26" s="756" t="str">
        <f t="shared" si="7"/>
        <v/>
      </c>
      <c r="Q26" s="771"/>
      <c r="R26" s="785">
        <f t="shared" ref="R26:R27" si="45">Q26*12</f>
        <v>0</v>
      </c>
      <c r="S26" s="787">
        <f t="shared" ref="S26:S27" si="46">O26*Q26</f>
        <v>0</v>
      </c>
      <c r="T26" s="788">
        <f t="shared" si="8"/>
        <v>0</v>
      </c>
      <c r="U26" s="787">
        <f t="shared" ref="U26:U27" si="47">SUM(S26:T26)</f>
        <v>0</v>
      </c>
      <c r="V26" s="793">
        <f t="shared" si="9"/>
        <v>0</v>
      </c>
      <c r="W26" s="756" t="str">
        <f t="shared" si="10"/>
        <v/>
      </c>
      <c r="X26" s="771"/>
      <c r="Y26" s="785">
        <f t="shared" ref="Y26:Y27" si="48">X26*12</f>
        <v>0</v>
      </c>
      <c r="Z26" s="787">
        <f t="shared" ref="Z26:Z27" si="49">V26*X26</f>
        <v>0</v>
      </c>
      <c r="AA26" s="788">
        <f t="shared" si="11"/>
        <v>0</v>
      </c>
      <c r="AB26" s="787">
        <f t="shared" ref="AB26:AB27" si="50">SUM(Z26:AA26)</f>
        <v>0</v>
      </c>
      <c r="AC26" s="793">
        <f t="shared" si="12"/>
        <v>0</v>
      </c>
      <c r="AD26" s="756" t="str">
        <f t="shared" si="13"/>
        <v/>
      </c>
      <c r="AE26" s="771"/>
      <c r="AF26" s="785">
        <f t="shared" ref="AF26:AF27" si="51">AE26*12</f>
        <v>0</v>
      </c>
      <c r="AG26" s="787">
        <f t="shared" ref="AG26:AG27" si="52">AC26*AE26</f>
        <v>0</v>
      </c>
      <c r="AH26" s="788">
        <f t="shared" si="14"/>
        <v>0</v>
      </c>
      <c r="AI26" s="787">
        <f t="shared" ref="AI26:AI27" si="53">SUM(AG26:AH26)</f>
        <v>0</v>
      </c>
      <c r="AJ26" s="793">
        <f t="shared" si="15"/>
        <v>0</v>
      </c>
      <c r="AK26" s="756" t="str">
        <f t="shared" si="16"/>
        <v/>
      </c>
      <c r="AL26" s="771"/>
      <c r="AM26" s="785">
        <f t="shared" ref="AM26:AM27" si="54">AL26*12</f>
        <v>0</v>
      </c>
      <c r="AN26" s="787">
        <f t="shared" ref="AN26:AN27" si="55">AJ26*AL26</f>
        <v>0</v>
      </c>
      <c r="AO26" s="788">
        <f t="shared" si="17"/>
        <v>0</v>
      </c>
      <c r="AP26" s="794">
        <f t="shared" ref="AP26:AP27" si="56">SUM(AN26:AO26)</f>
        <v>0</v>
      </c>
      <c r="AR26" s="795">
        <f t="shared" ref="AR26:AR27" si="57">N26+U26+AB26+AI26+AP26</f>
        <v>0</v>
      </c>
      <c r="AV26" s="753" t="str">
        <f>IF(C26="Y", VLOOKUP(B26, hList!$B$4:$C$141, 2, FALSE), "")</f>
        <v/>
      </c>
      <c r="AW26" s="753" t="str">
        <f>IF(C26="Y", J26*hList!$F$4, "")</f>
        <v/>
      </c>
      <c r="AX26" s="791" t="str">
        <f>IF(C26="Y", Q26*hList!$F$4, "")</f>
        <v/>
      </c>
      <c r="AY26" s="753" t="str">
        <f>IF(C26="Y", X26*hList!$F$4, "")</f>
        <v/>
      </c>
      <c r="AZ26" s="753" t="str">
        <f>IF(C26="Y", AE26*hList!$F$4, "")</f>
        <v/>
      </c>
      <c r="BA26" s="753" t="str">
        <f>IF(C26="Y", AL26*hList!$F$4, "")</f>
        <v/>
      </c>
      <c r="BC26" s="787" t="str">
        <f t="shared" si="18"/>
        <v/>
      </c>
      <c r="BD26" s="787" t="str">
        <f t="shared" si="19"/>
        <v/>
      </c>
      <c r="BE26" s="787" t="str">
        <f t="shared" si="20"/>
        <v/>
      </c>
      <c r="BF26" s="787" t="str">
        <f t="shared" si="21"/>
        <v/>
      </c>
      <c r="BG26" s="787" t="str">
        <f t="shared" si="22"/>
        <v/>
      </c>
      <c r="BH26" s="787"/>
    </row>
    <row r="27" spans="1:60">
      <c r="A27" s="784"/>
      <c r="B27" s="784"/>
      <c r="C27" s="784"/>
      <c r="E27" s="756">
        <f t="shared" si="39"/>
        <v>0</v>
      </c>
      <c r="F27" s="785">
        <f t="shared" si="40"/>
        <v>0</v>
      </c>
      <c r="G27" s="756">
        <f t="shared" si="41"/>
        <v>0</v>
      </c>
      <c r="H27" s="792">
        <f t="shared" si="2"/>
        <v>0</v>
      </c>
      <c r="I27" s="756" t="str">
        <f t="shared" si="3"/>
        <v/>
      </c>
      <c r="J27" s="771"/>
      <c r="K27" s="785">
        <f t="shared" si="42"/>
        <v>0</v>
      </c>
      <c r="L27" s="787">
        <f t="shared" si="43"/>
        <v>0</v>
      </c>
      <c r="M27" s="788">
        <f t="shared" si="5"/>
        <v>0</v>
      </c>
      <c r="N27" s="787">
        <f t="shared" si="44"/>
        <v>0</v>
      </c>
      <c r="O27" s="793">
        <f t="shared" si="6"/>
        <v>0</v>
      </c>
      <c r="P27" s="756" t="str">
        <f t="shared" si="7"/>
        <v/>
      </c>
      <c r="Q27" s="771"/>
      <c r="R27" s="785">
        <f t="shared" si="45"/>
        <v>0</v>
      </c>
      <c r="S27" s="787">
        <f t="shared" si="46"/>
        <v>0</v>
      </c>
      <c r="T27" s="788">
        <f t="shared" si="8"/>
        <v>0</v>
      </c>
      <c r="U27" s="787">
        <f t="shared" si="47"/>
        <v>0</v>
      </c>
      <c r="V27" s="793">
        <f t="shared" si="9"/>
        <v>0</v>
      </c>
      <c r="W27" s="756" t="str">
        <f t="shared" si="10"/>
        <v/>
      </c>
      <c r="X27" s="771"/>
      <c r="Y27" s="785">
        <f t="shared" si="48"/>
        <v>0</v>
      </c>
      <c r="Z27" s="787">
        <f t="shared" si="49"/>
        <v>0</v>
      </c>
      <c r="AA27" s="788">
        <f t="shared" si="11"/>
        <v>0</v>
      </c>
      <c r="AB27" s="787">
        <f t="shared" si="50"/>
        <v>0</v>
      </c>
      <c r="AC27" s="793">
        <f t="shared" si="12"/>
        <v>0</v>
      </c>
      <c r="AD27" s="756" t="str">
        <f t="shared" si="13"/>
        <v/>
      </c>
      <c r="AE27" s="771"/>
      <c r="AF27" s="785">
        <f t="shared" si="51"/>
        <v>0</v>
      </c>
      <c r="AG27" s="787">
        <f t="shared" si="52"/>
        <v>0</v>
      </c>
      <c r="AH27" s="788">
        <f t="shared" si="14"/>
        <v>0</v>
      </c>
      <c r="AI27" s="787">
        <f t="shared" si="53"/>
        <v>0</v>
      </c>
      <c r="AJ27" s="793">
        <f t="shared" si="15"/>
        <v>0</v>
      </c>
      <c r="AK27" s="756" t="str">
        <f t="shared" si="16"/>
        <v/>
      </c>
      <c r="AL27" s="771"/>
      <c r="AM27" s="785">
        <f t="shared" si="54"/>
        <v>0</v>
      </c>
      <c r="AN27" s="787">
        <f t="shared" si="55"/>
        <v>0</v>
      </c>
      <c r="AO27" s="788">
        <f t="shared" si="17"/>
        <v>0</v>
      </c>
      <c r="AP27" s="794">
        <f t="shared" si="56"/>
        <v>0</v>
      </c>
      <c r="AR27" s="795">
        <f t="shared" si="57"/>
        <v>0</v>
      </c>
      <c r="AV27" s="753" t="str">
        <f>IF(C27="Y", VLOOKUP(B27, hList!$B$4:$C$141, 2, FALSE), "")</f>
        <v/>
      </c>
      <c r="AW27" s="753" t="str">
        <f>IF(C27="Y", J27*hList!$F$4, "")</f>
        <v/>
      </c>
      <c r="AX27" s="791" t="str">
        <f>IF(C27="Y", Q27*hList!$F$4, "")</f>
        <v/>
      </c>
      <c r="AY27" s="753" t="str">
        <f>IF(C27="Y", X27*hList!$F$4, "")</f>
        <v/>
      </c>
      <c r="AZ27" s="753" t="str">
        <f>IF(C27="Y", AE27*hList!$F$4, "")</f>
        <v/>
      </c>
      <c r="BA27" s="753" t="str">
        <f>IF(C27="Y", AL27*hList!$F$4, "")</f>
        <v/>
      </c>
      <c r="BC27" s="787" t="str">
        <f t="shared" si="18"/>
        <v/>
      </c>
      <c r="BD27" s="787" t="str">
        <f t="shared" si="19"/>
        <v/>
      </c>
      <c r="BE27" s="787" t="str">
        <f t="shared" si="20"/>
        <v/>
      </c>
      <c r="BF27" s="787" t="str">
        <f t="shared" si="21"/>
        <v/>
      </c>
      <c r="BG27" s="787" t="str">
        <f t="shared" si="22"/>
        <v/>
      </c>
      <c r="BH27" s="787"/>
    </row>
    <row r="28" spans="1:60">
      <c r="A28" s="784"/>
      <c r="B28" s="784"/>
      <c r="C28" s="784"/>
      <c r="E28" s="756">
        <f t="shared" si="23"/>
        <v>0</v>
      </c>
      <c r="F28" s="785">
        <f t="shared" si="0"/>
        <v>0</v>
      </c>
      <c r="G28" s="756">
        <f t="shared" si="1"/>
        <v>0</v>
      </c>
      <c r="H28" s="792">
        <f t="shared" si="2"/>
        <v>0</v>
      </c>
      <c r="I28" s="756" t="str">
        <f t="shared" si="3"/>
        <v/>
      </c>
      <c r="J28" s="771"/>
      <c r="K28" s="785">
        <f t="shared" si="24"/>
        <v>0</v>
      </c>
      <c r="L28" s="787">
        <f t="shared" si="4"/>
        <v>0</v>
      </c>
      <c r="M28" s="788">
        <f t="shared" si="5"/>
        <v>0</v>
      </c>
      <c r="N28" s="787">
        <f t="shared" si="25"/>
        <v>0</v>
      </c>
      <c r="O28" s="793">
        <f t="shared" si="6"/>
        <v>0</v>
      </c>
      <c r="P28" s="756" t="str">
        <f t="shared" si="7"/>
        <v/>
      </c>
      <c r="Q28" s="771"/>
      <c r="R28" s="785">
        <f t="shared" si="26"/>
        <v>0</v>
      </c>
      <c r="S28" s="787">
        <f t="shared" si="27"/>
        <v>0</v>
      </c>
      <c r="T28" s="788">
        <f t="shared" si="8"/>
        <v>0</v>
      </c>
      <c r="U28" s="787">
        <f t="shared" si="28"/>
        <v>0</v>
      </c>
      <c r="V28" s="793">
        <f t="shared" si="9"/>
        <v>0</v>
      </c>
      <c r="W28" s="756" t="str">
        <f t="shared" si="10"/>
        <v/>
      </c>
      <c r="X28" s="771"/>
      <c r="Y28" s="785">
        <f t="shared" si="29"/>
        <v>0</v>
      </c>
      <c r="Z28" s="787">
        <f t="shared" si="30"/>
        <v>0</v>
      </c>
      <c r="AA28" s="788">
        <f t="shared" si="11"/>
        <v>0</v>
      </c>
      <c r="AB28" s="787">
        <f t="shared" si="31"/>
        <v>0</v>
      </c>
      <c r="AC28" s="793">
        <f t="shared" si="12"/>
        <v>0</v>
      </c>
      <c r="AD28" s="756" t="str">
        <f t="shared" si="13"/>
        <v/>
      </c>
      <c r="AE28" s="771"/>
      <c r="AF28" s="785">
        <f t="shared" si="32"/>
        <v>0</v>
      </c>
      <c r="AG28" s="787">
        <f t="shared" si="33"/>
        <v>0</v>
      </c>
      <c r="AH28" s="788">
        <f t="shared" si="14"/>
        <v>0</v>
      </c>
      <c r="AI28" s="787">
        <f t="shared" si="34"/>
        <v>0</v>
      </c>
      <c r="AJ28" s="793">
        <f t="shared" si="15"/>
        <v>0</v>
      </c>
      <c r="AK28" s="756" t="str">
        <f t="shared" si="16"/>
        <v/>
      </c>
      <c r="AL28" s="771"/>
      <c r="AM28" s="785">
        <f t="shared" si="35"/>
        <v>0</v>
      </c>
      <c r="AN28" s="787">
        <f t="shared" si="36"/>
        <v>0</v>
      </c>
      <c r="AO28" s="788">
        <f t="shared" si="17"/>
        <v>0</v>
      </c>
      <c r="AP28" s="794">
        <f t="shared" si="37"/>
        <v>0</v>
      </c>
      <c r="AR28" s="795">
        <f t="shared" si="38"/>
        <v>0</v>
      </c>
      <c r="AV28" s="753" t="str">
        <f>IF(C28="Y", VLOOKUP(B28, hList!$B$4:$C$141, 2, FALSE), "")</f>
        <v/>
      </c>
      <c r="AW28" s="753" t="str">
        <f>IF(C28="Y", J28*hList!$F$4, "")</f>
        <v/>
      </c>
      <c r="AX28" s="791" t="str">
        <f>IF(C28="Y", Q28*hList!$F$4, "")</f>
        <v/>
      </c>
      <c r="AY28" s="753" t="str">
        <f>IF(C28="Y", X28*hList!$F$4, "")</f>
        <v/>
      </c>
      <c r="AZ28" s="753" t="str">
        <f>IF(C28="Y", AE28*hList!$F$4, "")</f>
        <v/>
      </c>
      <c r="BA28" s="753" t="str">
        <f>IF(C28="Y", AL28*hList!$F$4, "")</f>
        <v/>
      </c>
      <c r="BC28" s="787" t="str">
        <f t="shared" si="18"/>
        <v/>
      </c>
      <c r="BD28" s="787" t="str">
        <f t="shared" si="19"/>
        <v/>
      </c>
      <c r="BE28" s="787" t="str">
        <f t="shared" si="20"/>
        <v/>
      </c>
      <c r="BF28" s="787" t="str">
        <f t="shared" si="21"/>
        <v/>
      </c>
      <c r="BG28" s="787" t="str">
        <f t="shared" si="22"/>
        <v/>
      </c>
      <c r="BH28" s="787"/>
    </row>
    <row r="29" spans="1:60">
      <c r="A29" s="784"/>
      <c r="B29" s="784"/>
      <c r="C29" s="784"/>
      <c r="E29" s="756">
        <f t="shared" si="23"/>
        <v>0</v>
      </c>
      <c r="F29" s="785">
        <f t="shared" si="0"/>
        <v>0</v>
      </c>
      <c r="G29" s="756">
        <f t="shared" si="1"/>
        <v>0</v>
      </c>
      <c r="H29" s="792">
        <f t="shared" si="2"/>
        <v>0</v>
      </c>
      <c r="I29" s="756" t="str">
        <f t="shared" si="3"/>
        <v/>
      </c>
      <c r="J29" s="771"/>
      <c r="K29" s="785">
        <f t="shared" si="24"/>
        <v>0</v>
      </c>
      <c r="L29" s="787">
        <f t="shared" si="4"/>
        <v>0</v>
      </c>
      <c r="M29" s="788">
        <f t="shared" si="5"/>
        <v>0</v>
      </c>
      <c r="N29" s="787">
        <f>SUM(L29:M29)</f>
        <v>0</v>
      </c>
      <c r="O29" s="793">
        <f t="shared" si="6"/>
        <v>0</v>
      </c>
      <c r="P29" s="756" t="str">
        <f t="shared" si="7"/>
        <v/>
      </c>
      <c r="Q29" s="771"/>
      <c r="R29" s="785">
        <f t="shared" si="26"/>
        <v>0</v>
      </c>
      <c r="S29" s="787">
        <f t="shared" si="27"/>
        <v>0</v>
      </c>
      <c r="T29" s="788">
        <f t="shared" si="8"/>
        <v>0</v>
      </c>
      <c r="U29" s="787">
        <f t="shared" si="28"/>
        <v>0</v>
      </c>
      <c r="V29" s="793">
        <f t="shared" si="9"/>
        <v>0</v>
      </c>
      <c r="W29" s="756" t="str">
        <f t="shared" si="10"/>
        <v/>
      </c>
      <c r="X29" s="771"/>
      <c r="Y29" s="785">
        <f t="shared" si="29"/>
        <v>0</v>
      </c>
      <c r="Z29" s="787">
        <f t="shared" si="30"/>
        <v>0</v>
      </c>
      <c r="AA29" s="788">
        <f t="shared" si="11"/>
        <v>0</v>
      </c>
      <c r="AB29" s="787">
        <f t="shared" si="31"/>
        <v>0</v>
      </c>
      <c r="AC29" s="793">
        <f t="shared" si="12"/>
        <v>0</v>
      </c>
      <c r="AD29" s="756" t="str">
        <f t="shared" si="13"/>
        <v/>
      </c>
      <c r="AE29" s="771"/>
      <c r="AF29" s="785">
        <f t="shared" si="32"/>
        <v>0</v>
      </c>
      <c r="AG29" s="787">
        <f t="shared" si="33"/>
        <v>0</v>
      </c>
      <c r="AH29" s="788">
        <f t="shared" si="14"/>
        <v>0</v>
      </c>
      <c r="AI29" s="787">
        <f t="shared" si="34"/>
        <v>0</v>
      </c>
      <c r="AJ29" s="793">
        <f t="shared" si="15"/>
        <v>0</v>
      </c>
      <c r="AK29" s="756" t="str">
        <f t="shared" si="16"/>
        <v/>
      </c>
      <c r="AL29" s="771"/>
      <c r="AM29" s="785">
        <f t="shared" si="35"/>
        <v>0</v>
      </c>
      <c r="AN29" s="787">
        <f t="shared" si="36"/>
        <v>0</v>
      </c>
      <c r="AO29" s="788">
        <f t="shared" si="17"/>
        <v>0</v>
      </c>
      <c r="AP29" s="794">
        <f t="shared" si="37"/>
        <v>0</v>
      </c>
      <c r="AR29" s="795">
        <f t="shared" si="38"/>
        <v>0</v>
      </c>
      <c r="AV29" s="753" t="str">
        <f>IF(C29="Y", VLOOKUP(B29, hList!$B$4:$C$141, 2, FALSE), "")</f>
        <v/>
      </c>
      <c r="AW29" s="753" t="str">
        <f>IF(C29="Y", J29*hList!$F$4, "")</f>
        <v/>
      </c>
      <c r="AX29" s="791" t="str">
        <f>IF(C29="Y", Q29*hList!$F$4, "")</f>
        <v/>
      </c>
      <c r="AY29" s="753" t="str">
        <f>IF(C29="Y", X29*hList!$F$4, "")</f>
        <v/>
      </c>
      <c r="AZ29" s="753" t="str">
        <f>IF(C29="Y", AE29*hList!$F$4, "")</f>
        <v/>
      </c>
      <c r="BA29" s="753" t="str">
        <f>IF(C29="Y", AL29*hList!$F$4, "")</f>
        <v/>
      </c>
      <c r="BC29" s="787" t="str">
        <f t="shared" si="18"/>
        <v/>
      </c>
      <c r="BD29" s="787" t="str">
        <f t="shared" si="19"/>
        <v/>
      </c>
      <c r="BE29" s="787" t="str">
        <f t="shared" si="20"/>
        <v/>
      </c>
      <c r="BF29" s="787" t="str">
        <f t="shared" si="21"/>
        <v/>
      </c>
      <c r="BG29" s="787" t="str">
        <f t="shared" si="22"/>
        <v/>
      </c>
      <c r="BH29" s="787"/>
    </row>
    <row r="30" spans="1:60">
      <c r="A30" s="784"/>
      <c r="B30" s="784"/>
      <c r="C30" s="784"/>
      <c r="E30" s="756">
        <f t="shared" si="23"/>
        <v>0</v>
      </c>
      <c r="F30" s="785">
        <f t="shared" si="0"/>
        <v>0</v>
      </c>
      <c r="G30" s="756">
        <f t="shared" si="1"/>
        <v>0</v>
      </c>
      <c r="H30" s="792">
        <f t="shared" si="2"/>
        <v>0</v>
      </c>
      <c r="I30" s="756" t="str">
        <f t="shared" si="3"/>
        <v/>
      </c>
      <c r="J30" s="771"/>
      <c r="K30" s="785">
        <f t="shared" si="24"/>
        <v>0</v>
      </c>
      <c r="L30" s="787">
        <f t="shared" si="4"/>
        <v>0</v>
      </c>
      <c r="M30" s="788">
        <f t="shared" si="5"/>
        <v>0</v>
      </c>
      <c r="N30" s="787">
        <f t="shared" si="25"/>
        <v>0</v>
      </c>
      <c r="O30" s="793">
        <f t="shared" si="6"/>
        <v>0</v>
      </c>
      <c r="P30" s="756" t="str">
        <f t="shared" si="7"/>
        <v/>
      </c>
      <c r="Q30" s="771"/>
      <c r="R30" s="785">
        <f t="shared" si="26"/>
        <v>0</v>
      </c>
      <c r="S30" s="787">
        <f t="shared" si="27"/>
        <v>0</v>
      </c>
      <c r="T30" s="788">
        <f t="shared" si="8"/>
        <v>0</v>
      </c>
      <c r="U30" s="787">
        <f t="shared" si="28"/>
        <v>0</v>
      </c>
      <c r="V30" s="793">
        <f t="shared" si="9"/>
        <v>0</v>
      </c>
      <c r="W30" s="756" t="str">
        <f t="shared" si="10"/>
        <v/>
      </c>
      <c r="X30" s="771"/>
      <c r="Y30" s="785">
        <f t="shared" si="29"/>
        <v>0</v>
      </c>
      <c r="Z30" s="787">
        <f t="shared" si="30"/>
        <v>0</v>
      </c>
      <c r="AA30" s="788">
        <f t="shared" si="11"/>
        <v>0</v>
      </c>
      <c r="AB30" s="787">
        <f t="shared" si="31"/>
        <v>0</v>
      </c>
      <c r="AC30" s="793">
        <f t="shared" si="12"/>
        <v>0</v>
      </c>
      <c r="AD30" s="756" t="str">
        <f t="shared" si="13"/>
        <v/>
      </c>
      <c r="AE30" s="771"/>
      <c r="AF30" s="785">
        <f t="shared" si="32"/>
        <v>0</v>
      </c>
      <c r="AG30" s="787">
        <f t="shared" si="33"/>
        <v>0</v>
      </c>
      <c r="AH30" s="788">
        <f t="shared" si="14"/>
        <v>0</v>
      </c>
      <c r="AI30" s="787">
        <f t="shared" si="34"/>
        <v>0</v>
      </c>
      <c r="AJ30" s="793">
        <f t="shared" si="15"/>
        <v>0</v>
      </c>
      <c r="AK30" s="756" t="str">
        <f t="shared" si="16"/>
        <v/>
      </c>
      <c r="AL30" s="771"/>
      <c r="AM30" s="785">
        <f t="shared" si="35"/>
        <v>0</v>
      </c>
      <c r="AN30" s="787">
        <f t="shared" si="36"/>
        <v>0</v>
      </c>
      <c r="AO30" s="788">
        <f t="shared" si="17"/>
        <v>0</v>
      </c>
      <c r="AP30" s="794">
        <f t="shared" si="37"/>
        <v>0</v>
      </c>
      <c r="AR30" s="795">
        <f t="shared" si="38"/>
        <v>0</v>
      </c>
      <c r="AV30" s="753" t="str">
        <f>IF(C30="Y", VLOOKUP(B30, hList!$B$4:$C$141, 2, FALSE), "")</f>
        <v/>
      </c>
      <c r="AW30" s="753" t="str">
        <f>IF(C30="Y", J30*hList!$F$4, "")</f>
        <v/>
      </c>
      <c r="AX30" s="791" t="str">
        <f>IF(C30="Y", Q30*hList!$F$4, "")</f>
        <v/>
      </c>
      <c r="AY30" s="753" t="str">
        <f>IF(C30="Y", X30*hList!$F$4, "")</f>
        <v/>
      </c>
      <c r="AZ30" s="753" t="str">
        <f>IF(C30="Y", AE30*hList!$F$4, "")</f>
        <v/>
      </c>
      <c r="BA30" s="753" t="str">
        <f>IF(C30="Y", AL30*hList!$F$4, "")</f>
        <v/>
      </c>
      <c r="BC30" s="787" t="str">
        <f t="shared" si="18"/>
        <v/>
      </c>
      <c r="BD30" s="787" t="str">
        <f t="shared" si="19"/>
        <v/>
      </c>
      <c r="BE30" s="787" t="str">
        <f t="shared" si="20"/>
        <v/>
      </c>
      <c r="BF30" s="787" t="str">
        <f t="shared" si="21"/>
        <v/>
      </c>
      <c r="BG30" s="787" t="str">
        <f t="shared" si="22"/>
        <v/>
      </c>
      <c r="BH30" s="787"/>
    </row>
    <row r="31" spans="1:60">
      <c r="A31" s="784"/>
      <c r="B31" s="784"/>
      <c r="C31" s="784"/>
      <c r="E31" s="756">
        <f t="shared" si="23"/>
        <v>0</v>
      </c>
      <c r="F31" s="785">
        <f t="shared" si="0"/>
        <v>0</v>
      </c>
      <c r="G31" s="756">
        <f t="shared" si="1"/>
        <v>0</v>
      </c>
      <c r="H31" s="792">
        <f t="shared" si="2"/>
        <v>0</v>
      </c>
      <c r="I31" s="756" t="str">
        <f t="shared" si="3"/>
        <v/>
      </c>
      <c r="J31" s="771"/>
      <c r="K31" s="785">
        <f t="shared" si="24"/>
        <v>0</v>
      </c>
      <c r="L31" s="787">
        <f t="shared" si="4"/>
        <v>0</v>
      </c>
      <c r="M31" s="788">
        <f t="shared" si="5"/>
        <v>0</v>
      </c>
      <c r="N31" s="787">
        <f t="shared" si="25"/>
        <v>0</v>
      </c>
      <c r="O31" s="793">
        <f t="shared" si="6"/>
        <v>0</v>
      </c>
      <c r="P31" s="756" t="str">
        <f t="shared" si="7"/>
        <v/>
      </c>
      <c r="Q31" s="771"/>
      <c r="R31" s="785">
        <f t="shared" si="26"/>
        <v>0</v>
      </c>
      <c r="S31" s="787">
        <f t="shared" si="27"/>
        <v>0</v>
      </c>
      <c r="T31" s="788">
        <f t="shared" si="8"/>
        <v>0</v>
      </c>
      <c r="U31" s="787">
        <f t="shared" si="28"/>
        <v>0</v>
      </c>
      <c r="V31" s="793">
        <f t="shared" si="9"/>
        <v>0</v>
      </c>
      <c r="W31" s="756" t="str">
        <f t="shared" si="10"/>
        <v/>
      </c>
      <c r="X31" s="771"/>
      <c r="Y31" s="785">
        <f t="shared" si="29"/>
        <v>0</v>
      </c>
      <c r="Z31" s="787">
        <f t="shared" si="30"/>
        <v>0</v>
      </c>
      <c r="AA31" s="788">
        <f t="shared" si="11"/>
        <v>0</v>
      </c>
      <c r="AB31" s="787">
        <f t="shared" si="31"/>
        <v>0</v>
      </c>
      <c r="AC31" s="793">
        <f t="shared" si="12"/>
        <v>0</v>
      </c>
      <c r="AD31" s="756" t="str">
        <f t="shared" si="13"/>
        <v/>
      </c>
      <c r="AE31" s="771"/>
      <c r="AF31" s="785">
        <f t="shared" si="32"/>
        <v>0</v>
      </c>
      <c r="AG31" s="787">
        <f t="shared" si="33"/>
        <v>0</v>
      </c>
      <c r="AH31" s="788">
        <f t="shared" si="14"/>
        <v>0</v>
      </c>
      <c r="AI31" s="787">
        <f t="shared" si="34"/>
        <v>0</v>
      </c>
      <c r="AJ31" s="793">
        <f t="shared" si="15"/>
        <v>0</v>
      </c>
      <c r="AK31" s="756" t="str">
        <f t="shared" si="16"/>
        <v/>
      </c>
      <c r="AL31" s="771"/>
      <c r="AM31" s="785">
        <f t="shared" si="35"/>
        <v>0</v>
      </c>
      <c r="AN31" s="787">
        <f t="shared" si="36"/>
        <v>0</v>
      </c>
      <c r="AO31" s="788">
        <f t="shared" si="17"/>
        <v>0</v>
      </c>
      <c r="AP31" s="794">
        <f t="shared" si="37"/>
        <v>0</v>
      </c>
      <c r="AR31" s="795">
        <f t="shared" si="38"/>
        <v>0</v>
      </c>
      <c r="AV31" s="753" t="str">
        <f>IF(C31="Y", VLOOKUP(B31, hList!$B$4:$C$141, 2, FALSE), "")</f>
        <v/>
      </c>
      <c r="AW31" s="753" t="str">
        <f>IF(C31="Y", J31*hList!$F$4, "")</f>
        <v/>
      </c>
      <c r="AX31" s="791" t="str">
        <f>IF(C31="Y", Q31*hList!$F$4, "")</f>
        <v/>
      </c>
      <c r="AY31" s="753" t="str">
        <f>IF(C31="Y", X31*hList!$F$4, "")</f>
        <v/>
      </c>
      <c r="AZ31" s="753" t="str">
        <f>IF(C31="Y", AE31*hList!$F$4, "")</f>
        <v/>
      </c>
      <c r="BA31" s="753" t="str">
        <f>IF(C31="Y", AL31*hList!$F$4, "")</f>
        <v/>
      </c>
      <c r="BC31" s="787" t="str">
        <f t="shared" si="18"/>
        <v/>
      </c>
      <c r="BD31" s="787" t="str">
        <f t="shared" si="19"/>
        <v/>
      </c>
      <c r="BE31" s="787" t="str">
        <f t="shared" si="20"/>
        <v/>
      </c>
      <c r="BF31" s="787" t="str">
        <f t="shared" si="21"/>
        <v/>
      </c>
      <c r="BG31" s="787" t="str">
        <f t="shared" si="22"/>
        <v/>
      </c>
      <c r="BH31" s="787"/>
    </row>
    <row r="32" spans="1:60">
      <c r="A32" s="784"/>
      <c r="B32" s="784"/>
      <c r="C32" s="784"/>
      <c r="E32" s="756">
        <f t="shared" si="23"/>
        <v>0</v>
      </c>
      <c r="F32" s="785">
        <f t="shared" si="0"/>
        <v>0</v>
      </c>
      <c r="G32" s="756">
        <f t="shared" si="1"/>
        <v>0</v>
      </c>
      <c r="H32" s="792">
        <f t="shared" si="2"/>
        <v>0</v>
      </c>
      <c r="I32" s="756" t="str">
        <f t="shared" si="3"/>
        <v/>
      </c>
      <c r="J32" s="771"/>
      <c r="K32" s="785">
        <f t="shared" si="24"/>
        <v>0</v>
      </c>
      <c r="L32" s="787">
        <f t="shared" si="4"/>
        <v>0</v>
      </c>
      <c r="M32" s="788">
        <f t="shared" si="5"/>
        <v>0</v>
      </c>
      <c r="N32" s="787">
        <f t="shared" si="25"/>
        <v>0</v>
      </c>
      <c r="O32" s="793">
        <f t="shared" si="6"/>
        <v>0</v>
      </c>
      <c r="P32" s="756" t="str">
        <f t="shared" si="7"/>
        <v/>
      </c>
      <c r="Q32" s="771"/>
      <c r="R32" s="785">
        <f t="shared" si="26"/>
        <v>0</v>
      </c>
      <c r="S32" s="787">
        <f t="shared" si="27"/>
        <v>0</v>
      </c>
      <c r="T32" s="788">
        <f t="shared" si="8"/>
        <v>0</v>
      </c>
      <c r="U32" s="787">
        <f t="shared" si="28"/>
        <v>0</v>
      </c>
      <c r="V32" s="793">
        <f t="shared" si="9"/>
        <v>0</v>
      </c>
      <c r="W32" s="756" t="str">
        <f t="shared" si="10"/>
        <v/>
      </c>
      <c r="X32" s="771"/>
      <c r="Y32" s="785">
        <f t="shared" si="29"/>
        <v>0</v>
      </c>
      <c r="Z32" s="787">
        <f t="shared" si="30"/>
        <v>0</v>
      </c>
      <c r="AA32" s="788">
        <f t="shared" si="11"/>
        <v>0</v>
      </c>
      <c r="AB32" s="787">
        <f t="shared" si="31"/>
        <v>0</v>
      </c>
      <c r="AC32" s="793">
        <f t="shared" si="12"/>
        <v>0</v>
      </c>
      <c r="AD32" s="756" t="str">
        <f t="shared" si="13"/>
        <v/>
      </c>
      <c r="AE32" s="771"/>
      <c r="AF32" s="785">
        <f t="shared" si="32"/>
        <v>0</v>
      </c>
      <c r="AG32" s="787">
        <f t="shared" si="33"/>
        <v>0</v>
      </c>
      <c r="AH32" s="788">
        <f t="shared" si="14"/>
        <v>0</v>
      </c>
      <c r="AI32" s="787">
        <f t="shared" si="34"/>
        <v>0</v>
      </c>
      <c r="AJ32" s="793">
        <f t="shared" si="15"/>
        <v>0</v>
      </c>
      <c r="AK32" s="756" t="str">
        <f t="shared" si="16"/>
        <v/>
      </c>
      <c r="AL32" s="771"/>
      <c r="AM32" s="785">
        <f t="shared" si="35"/>
        <v>0</v>
      </c>
      <c r="AN32" s="787">
        <f t="shared" si="36"/>
        <v>0</v>
      </c>
      <c r="AO32" s="788">
        <f t="shared" si="17"/>
        <v>0</v>
      </c>
      <c r="AP32" s="794">
        <f t="shared" si="37"/>
        <v>0</v>
      </c>
      <c r="AR32" s="795">
        <f t="shared" si="38"/>
        <v>0</v>
      </c>
      <c r="AV32" s="753" t="str">
        <f>IF(C32="Y", VLOOKUP(B32, hList!$B$4:$C$141, 2, FALSE), "")</f>
        <v/>
      </c>
      <c r="AW32" s="753" t="str">
        <f>IF(C32="Y", J32*hList!$F$4, "")</f>
        <v/>
      </c>
      <c r="AX32" s="791" t="str">
        <f>IF(C32="Y", Q32*hList!$F$4, "")</f>
        <v/>
      </c>
      <c r="AY32" s="753" t="str">
        <f>IF(C32="Y", X32*hList!$F$4, "")</f>
        <v/>
      </c>
      <c r="AZ32" s="753" t="str">
        <f>IF(C32="Y", AE32*hList!$F$4, "")</f>
        <v/>
      </c>
      <c r="BA32" s="753" t="str">
        <f>IF(C32="Y", AL32*hList!$F$4, "")</f>
        <v/>
      </c>
      <c r="BC32" s="787" t="str">
        <f t="shared" si="18"/>
        <v/>
      </c>
      <c r="BD32" s="787" t="str">
        <f t="shared" si="19"/>
        <v/>
      </c>
      <c r="BE32" s="787" t="str">
        <f t="shared" si="20"/>
        <v/>
      </c>
      <c r="BF32" s="787" t="str">
        <f t="shared" si="21"/>
        <v/>
      </c>
      <c r="BG32" s="787" t="str">
        <f t="shared" si="22"/>
        <v/>
      </c>
      <c r="BH32" s="787"/>
    </row>
    <row r="33" spans="1:60">
      <c r="A33" s="784"/>
      <c r="B33" s="784"/>
      <c r="C33" s="784"/>
      <c r="E33" s="756">
        <f t="shared" si="23"/>
        <v>0</v>
      </c>
      <c r="F33" s="785">
        <f t="shared" si="0"/>
        <v>0</v>
      </c>
      <c r="G33" s="756">
        <f t="shared" si="1"/>
        <v>0</v>
      </c>
      <c r="H33" s="792">
        <f t="shared" si="2"/>
        <v>0</v>
      </c>
      <c r="I33" s="756" t="str">
        <f t="shared" si="3"/>
        <v/>
      </c>
      <c r="J33" s="771"/>
      <c r="K33" s="785">
        <f t="shared" si="24"/>
        <v>0</v>
      </c>
      <c r="L33" s="787">
        <f t="shared" si="4"/>
        <v>0</v>
      </c>
      <c r="M33" s="788">
        <f t="shared" si="5"/>
        <v>0</v>
      </c>
      <c r="N33" s="787">
        <f t="shared" si="25"/>
        <v>0</v>
      </c>
      <c r="O33" s="793">
        <f t="shared" si="6"/>
        <v>0</v>
      </c>
      <c r="P33" s="756" t="str">
        <f t="shared" si="7"/>
        <v/>
      </c>
      <c r="Q33" s="771"/>
      <c r="R33" s="785">
        <f t="shared" si="26"/>
        <v>0</v>
      </c>
      <c r="S33" s="787">
        <f t="shared" si="27"/>
        <v>0</v>
      </c>
      <c r="T33" s="788">
        <f t="shared" si="8"/>
        <v>0</v>
      </c>
      <c r="U33" s="787">
        <f t="shared" si="28"/>
        <v>0</v>
      </c>
      <c r="V33" s="793">
        <f t="shared" si="9"/>
        <v>0</v>
      </c>
      <c r="W33" s="756" t="str">
        <f t="shared" si="10"/>
        <v/>
      </c>
      <c r="X33" s="771"/>
      <c r="Y33" s="785">
        <f t="shared" si="29"/>
        <v>0</v>
      </c>
      <c r="Z33" s="787">
        <f t="shared" si="30"/>
        <v>0</v>
      </c>
      <c r="AA33" s="788">
        <f t="shared" si="11"/>
        <v>0</v>
      </c>
      <c r="AB33" s="787">
        <f t="shared" si="31"/>
        <v>0</v>
      </c>
      <c r="AC33" s="793">
        <f t="shared" si="12"/>
        <v>0</v>
      </c>
      <c r="AD33" s="756" t="str">
        <f t="shared" si="13"/>
        <v/>
      </c>
      <c r="AE33" s="771"/>
      <c r="AF33" s="785">
        <f t="shared" si="32"/>
        <v>0</v>
      </c>
      <c r="AG33" s="787">
        <f t="shared" si="33"/>
        <v>0</v>
      </c>
      <c r="AH33" s="788">
        <f t="shared" si="14"/>
        <v>0</v>
      </c>
      <c r="AI33" s="787">
        <f t="shared" si="34"/>
        <v>0</v>
      </c>
      <c r="AJ33" s="793">
        <f t="shared" si="15"/>
        <v>0</v>
      </c>
      <c r="AK33" s="756" t="str">
        <f t="shared" si="16"/>
        <v/>
      </c>
      <c r="AL33" s="771"/>
      <c r="AM33" s="785">
        <f t="shared" si="35"/>
        <v>0</v>
      </c>
      <c r="AN33" s="787">
        <f t="shared" si="36"/>
        <v>0</v>
      </c>
      <c r="AO33" s="788">
        <f t="shared" si="17"/>
        <v>0</v>
      </c>
      <c r="AP33" s="794">
        <f t="shared" si="37"/>
        <v>0</v>
      </c>
      <c r="AR33" s="795">
        <f t="shared" si="38"/>
        <v>0</v>
      </c>
      <c r="AV33" s="753" t="str">
        <f>IF(C33="Y", VLOOKUP(B33, hList!$B$4:$C$141, 2, FALSE), "")</f>
        <v/>
      </c>
      <c r="AW33" s="753" t="str">
        <f>IF(C33="Y", J33*hList!$F$4, "")</f>
        <v/>
      </c>
      <c r="AX33" s="791" t="str">
        <f>IF(C33="Y", Q33*hList!$F$4, "")</f>
        <v/>
      </c>
      <c r="AY33" s="753" t="str">
        <f>IF(C33="Y", X33*hList!$F$4, "")</f>
        <v/>
      </c>
      <c r="AZ33" s="753" t="str">
        <f>IF(C33="Y", AE33*hList!$F$4, "")</f>
        <v/>
      </c>
      <c r="BA33" s="753" t="str">
        <f>IF(C33="Y", AL33*hList!$F$4, "")</f>
        <v/>
      </c>
      <c r="BC33" s="787" t="str">
        <f t="shared" si="18"/>
        <v/>
      </c>
      <c r="BD33" s="787" t="str">
        <f t="shared" si="19"/>
        <v/>
      </c>
      <c r="BE33" s="787" t="str">
        <f t="shared" si="20"/>
        <v/>
      </c>
      <c r="BF33" s="787" t="str">
        <f t="shared" si="21"/>
        <v/>
      </c>
      <c r="BG33" s="787" t="str">
        <f t="shared" si="22"/>
        <v/>
      </c>
      <c r="BH33" s="787"/>
    </row>
    <row r="34" spans="1:60">
      <c r="A34" s="784"/>
      <c r="B34" s="784"/>
      <c r="C34" s="784"/>
      <c r="E34" s="756">
        <f t="shared" si="23"/>
        <v>0</v>
      </c>
      <c r="F34" s="785">
        <f t="shared" si="0"/>
        <v>0</v>
      </c>
      <c r="G34" s="756">
        <f t="shared" si="1"/>
        <v>0</v>
      </c>
      <c r="H34" s="792">
        <f t="shared" si="2"/>
        <v>0</v>
      </c>
      <c r="I34" s="756" t="str">
        <f t="shared" si="3"/>
        <v/>
      </c>
      <c r="J34" s="771"/>
      <c r="K34" s="785">
        <f>J34*12</f>
        <v>0</v>
      </c>
      <c r="L34" s="787">
        <f t="shared" si="4"/>
        <v>0</v>
      </c>
      <c r="M34" s="788">
        <f t="shared" si="5"/>
        <v>0</v>
      </c>
      <c r="N34" s="787">
        <f>SUM(L34:M34)</f>
        <v>0</v>
      </c>
      <c r="O34" s="793">
        <f t="shared" si="6"/>
        <v>0</v>
      </c>
      <c r="P34" s="756" t="str">
        <f t="shared" si="7"/>
        <v/>
      </c>
      <c r="Q34" s="771"/>
      <c r="R34" s="785">
        <f>Q34*12</f>
        <v>0</v>
      </c>
      <c r="S34" s="787">
        <f>O34*Q34</f>
        <v>0</v>
      </c>
      <c r="T34" s="788">
        <f t="shared" si="8"/>
        <v>0</v>
      </c>
      <c r="U34" s="787">
        <f>SUM(S34:T34)</f>
        <v>0</v>
      </c>
      <c r="V34" s="793">
        <f t="shared" si="9"/>
        <v>0</v>
      </c>
      <c r="W34" s="756" t="str">
        <f t="shared" si="10"/>
        <v/>
      </c>
      <c r="X34" s="771"/>
      <c r="Y34" s="785">
        <f>X34*12</f>
        <v>0</v>
      </c>
      <c r="Z34" s="787">
        <f>V34*X34</f>
        <v>0</v>
      </c>
      <c r="AA34" s="788">
        <f t="shared" si="11"/>
        <v>0</v>
      </c>
      <c r="AB34" s="787">
        <f>SUM(Z34:AA34)</f>
        <v>0</v>
      </c>
      <c r="AC34" s="793">
        <f t="shared" si="12"/>
        <v>0</v>
      </c>
      <c r="AD34" s="756" t="str">
        <f t="shared" si="13"/>
        <v/>
      </c>
      <c r="AE34" s="771"/>
      <c r="AF34" s="785">
        <f>AE34*12</f>
        <v>0</v>
      </c>
      <c r="AG34" s="787">
        <f>AC34*AE34</f>
        <v>0</v>
      </c>
      <c r="AH34" s="788">
        <f t="shared" si="14"/>
        <v>0</v>
      </c>
      <c r="AI34" s="787">
        <f>SUM(AG34:AH34)</f>
        <v>0</v>
      </c>
      <c r="AJ34" s="793">
        <f t="shared" si="15"/>
        <v>0</v>
      </c>
      <c r="AK34" s="756" t="str">
        <f t="shared" si="16"/>
        <v/>
      </c>
      <c r="AL34" s="771"/>
      <c r="AM34" s="785">
        <f>AL34*12</f>
        <v>0</v>
      </c>
      <c r="AN34" s="787">
        <f>AJ34*AL34</f>
        <v>0</v>
      </c>
      <c r="AO34" s="788">
        <f t="shared" si="17"/>
        <v>0</v>
      </c>
      <c r="AP34" s="794">
        <f>SUM(AN34:AO34)</f>
        <v>0</v>
      </c>
      <c r="AR34" s="795">
        <f t="shared" si="38"/>
        <v>0</v>
      </c>
      <c r="AV34" s="753" t="str">
        <f>IF(C34="Y", VLOOKUP(B34, hList!$B$4:$C$141, 2, FALSE), "")</f>
        <v/>
      </c>
      <c r="AW34" s="753" t="str">
        <f>IF(C34="Y", J34*hList!$F$4, "")</f>
        <v/>
      </c>
      <c r="AX34" s="791" t="str">
        <f>IF(C34="Y", Q34*hList!$F$4, "")</f>
        <v/>
      </c>
      <c r="AY34" s="753" t="str">
        <f>IF(C34="Y", X34*hList!$F$4, "")</f>
        <v/>
      </c>
      <c r="AZ34" s="753" t="str">
        <f>IF(C34="Y", AE34*hList!$F$4, "")</f>
        <v/>
      </c>
      <c r="BA34" s="753" t="str">
        <f>IF(C34="Y", AL34*hList!$F$4, "")</f>
        <v/>
      </c>
      <c r="BC34" s="787" t="str">
        <f t="shared" si="18"/>
        <v/>
      </c>
      <c r="BD34" s="787" t="str">
        <f t="shared" si="19"/>
        <v/>
      </c>
      <c r="BE34" s="787" t="str">
        <f t="shared" si="20"/>
        <v/>
      </c>
      <c r="BF34" s="787" t="str">
        <f t="shared" si="21"/>
        <v/>
      </c>
      <c r="BG34" s="787" t="str">
        <f t="shared" si="22"/>
        <v/>
      </c>
      <c r="BH34" s="787"/>
    </row>
    <row r="35" spans="1:60">
      <c r="A35" s="784"/>
      <c r="B35" s="784"/>
      <c r="C35" s="784"/>
      <c r="E35" s="756">
        <f>D35*1.03</f>
        <v>0</v>
      </c>
      <c r="F35" s="785">
        <f t="shared" si="0"/>
        <v>0</v>
      </c>
      <c r="G35" s="756">
        <f>(E35*1.03)*$G$18</f>
        <v>0</v>
      </c>
      <c r="H35" s="792">
        <f t="shared" si="2"/>
        <v>0</v>
      </c>
      <c r="I35" s="756" t="str">
        <f t="shared" si="3"/>
        <v/>
      </c>
      <c r="J35" s="771"/>
      <c r="K35" s="785">
        <f>J35*12</f>
        <v>0</v>
      </c>
      <c r="L35" s="787">
        <f>H35*J35</f>
        <v>0</v>
      </c>
      <c r="M35" s="788">
        <f t="shared" si="5"/>
        <v>0</v>
      </c>
      <c r="N35" s="787">
        <f>SUM(L35:M35)</f>
        <v>0</v>
      </c>
      <c r="O35" s="793">
        <f t="shared" si="6"/>
        <v>0</v>
      </c>
      <c r="P35" s="756" t="str">
        <f t="shared" si="7"/>
        <v/>
      </c>
      <c r="Q35" s="771"/>
      <c r="R35" s="785">
        <f>Q35*12</f>
        <v>0</v>
      </c>
      <c r="S35" s="787">
        <f>O35*Q35</f>
        <v>0</v>
      </c>
      <c r="T35" s="788">
        <f t="shared" si="8"/>
        <v>0</v>
      </c>
      <c r="U35" s="787">
        <f>SUM(S35:T35)</f>
        <v>0</v>
      </c>
      <c r="V35" s="793">
        <f t="shared" si="9"/>
        <v>0</v>
      </c>
      <c r="W35" s="756" t="str">
        <f t="shared" si="10"/>
        <v/>
      </c>
      <c r="X35" s="771"/>
      <c r="Y35" s="785">
        <f>X35*12</f>
        <v>0</v>
      </c>
      <c r="Z35" s="787">
        <f>V35*X35</f>
        <v>0</v>
      </c>
      <c r="AA35" s="788">
        <f t="shared" si="11"/>
        <v>0</v>
      </c>
      <c r="AB35" s="787">
        <f>SUM(Z35:AA35)</f>
        <v>0</v>
      </c>
      <c r="AC35" s="793">
        <f t="shared" si="12"/>
        <v>0</v>
      </c>
      <c r="AD35" s="756" t="str">
        <f t="shared" si="13"/>
        <v/>
      </c>
      <c r="AE35" s="771"/>
      <c r="AF35" s="785">
        <f>AE35*12</f>
        <v>0</v>
      </c>
      <c r="AG35" s="787">
        <f>AC35*AE35</f>
        <v>0</v>
      </c>
      <c r="AH35" s="788">
        <f t="shared" si="14"/>
        <v>0</v>
      </c>
      <c r="AI35" s="787">
        <f>SUM(AG35:AH35)</f>
        <v>0</v>
      </c>
      <c r="AJ35" s="793">
        <f t="shared" si="15"/>
        <v>0</v>
      </c>
      <c r="AK35" s="756" t="str">
        <f t="shared" si="16"/>
        <v/>
      </c>
      <c r="AL35" s="771"/>
      <c r="AM35" s="785">
        <f>AL35*12</f>
        <v>0</v>
      </c>
      <c r="AN35" s="787">
        <f>AJ35*AL35</f>
        <v>0</v>
      </c>
      <c r="AO35" s="788">
        <f t="shared" si="17"/>
        <v>0</v>
      </c>
      <c r="AP35" s="794">
        <f>SUM(AN35:AO35)</f>
        <v>0</v>
      </c>
      <c r="AR35" s="795">
        <f t="shared" si="38"/>
        <v>0</v>
      </c>
      <c r="AV35" s="753" t="str">
        <f>IF(C35="Y", VLOOKUP(B35, hList!$B$4:$C$141, 2, FALSE), "")</f>
        <v/>
      </c>
      <c r="AW35" s="753" t="str">
        <f>IF(C35="Y", J35*hList!$F$4, "")</f>
        <v/>
      </c>
      <c r="AX35" s="791" t="str">
        <f>IF(C35="Y", Q35*hList!$F$4, "")</f>
        <v/>
      </c>
      <c r="AY35" s="753" t="str">
        <f>IF(C35="Y", X35*hList!$F$4, "")</f>
        <v/>
      </c>
      <c r="AZ35" s="753" t="str">
        <f>IF(C35="Y", AE35*hList!$F$4, "")</f>
        <v/>
      </c>
      <c r="BA35" s="753" t="str">
        <f>IF(C35="Y", AL35*hList!$F$4, "")</f>
        <v/>
      </c>
      <c r="BC35" s="787" t="str">
        <f t="shared" si="18"/>
        <v/>
      </c>
      <c r="BD35" s="787" t="str">
        <f t="shared" si="19"/>
        <v/>
      </c>
      <c r="BE35" s="787" t="str">
        <f t="shared" si="20"/>
        <v/>
      </c>
      <c r="BF35" s="787" t="str">
        <f t="shared" si="21"/>
        <v/>
      </c>
      <c r="BG35" s="787" t="str">
        <f t="shared" si="22"/>
        <v/>
      </c>
      <c r="BH35" s="787"/>
    </row>
    <row r="36" spans="1:60" ht="15" thickBot="1">
      <c r="A36" s="784"/>
      <c r="B36" s="784"/>
      <c r="C36" s="784"/>
      <c r="D36" s="796"/>
      <c r="E36" s="796">
        <f t="shared" si="23"/>
        <v>0</v>
      </c>
      <c r="F36" s="797">
        <f t="shared" si="0"/>
        <v>0</v>
      </c>
      <c r="G36" s="796">
        <f t="shared" si="1"/>
        <v>0</v>
      </c>
      <c r="H36" s="798">
        <f t="shared" si="2"/>
        <v>0</v>
      </c>
      <c r="I36" s="796" t="str">
        <f t="shared" si="3"/>
        <v/>
      </c>
      <c r="J36" s="799"/>
      <c r="K36" s="797">
        <f>J36*12</f>
        <v>0</v>
      </c>
      <c r="L36" s="787">
        <f t="shared" si="4"/>
        <v>0</v>
      </c>
      <c r="M36" s="788">
        <f t="shared" si="5"/>
        <v>0</v>
      </c>
      <c r="N36" s="787">
        <f>SUM(L36:M36)</f>
        <v>0</v>
      </c>
      <c r="O36" s="800">
        <f t="shared" si="6"/>
        <v>0</v>
      </c>
      <c r="P36" s="796" t="str">
        <f t="shared" si="7"/>
        <v/>
      </c>
      <c r="Q36" s="799"/>
      <c r="R36" s="797">
        <f>Q36*12</f>
        <v>0</v>
      </c>
      <c r="S36" s="801">
        <f>O36*Q36</f>
        <v>0</v>
      </c>
      <c r="T36" s="788">
        <f t="shared" si="8"/>
        <v>0</v>
      </c>
      <c r="U36" s="801">
        <f>SUM(S36:T36)</f>
        <v>0</v>
      </c>
      <c r="V36" s="800">
        <f t="shared" si="9"/>
        <v>0</v>
      </c>
      <c r="W36" s="796" t="str">
        <f t="shared" si="10"/>
        <v/>
      </c>
      <c r="X36" s="799"/>
      <c r="Y36" s="797">
        <f>X36*12</f>
        <v>0</v>
      </c>
      <c r="Z36" s="801">
        <f>V36*X36</f>
        <v>0</v>
      </c>
      <c r="AA36" s="788">
        <f t="shared" si="11"/>
        <v>0</v>
      </c>
      <c r="AB36" s="801">
        <f>SUM(Z36:AA36)</f>
        <v>0</v>
      </c>
      <c r="AC36" s="800">
        <f t="shared" si="12"/>
        <v>0</v>
      </c>
      <c r="AD36" s="796" t="str">
        <f t="shared" si="13"/>
        <v/>
      </c>
      <c r="AE36" s="799"/>
      <c r="AF36" s="797">
        <f>AE36*12</f>
        <v>0</v>
      </c>
      <c r="AG36" s="801">
        <f>AC36*AE36</f>
        <v>0</v>
      </c>
      <c r="AH36" s="802">
        <f t="shared" si="14"/>
        <v>0</v>
      </c>
      <c r="AI36" s="801">
        <f>SUM(AG36:AH36)</f>
        <v>0</v>
      </c>
      <c r="AJ36" s="793">
        <f t="shared" si="15"/>
        <v>0</v>
      </c>
      <c r="AK36" s="796" t="str">
        <f t="shared" si="16"/>
        <v/>
      </c>
      <c r="AL36" s="799"/>
      <c r="AM36" s="797">
        <f>AL36*12</f>
        <v>0</v>
      </c>
      <c r="AN36" s="801">
        <f>AJ36*AL36</f>
        <v>0</v>
      </c>
      <c r="AO36" s="802">
        <f t="shared" si="17"/>
        <v>0</v>
      </c>
      <c r="AP36" s="803">
        <f>SUM(AN36:AO36)</f>
        <v>0</v>
      </c>
      <c r="AR36" s="795">
        <f t="shared" si="38"/>
        <v>0</v>
      </c>
      <c r="AV36" s="753" t="str">
        <f>IF(C36="Y", VLOOKUP(B36, hList!$B$4:$C$141, 2, FALSE), "")</f>
        <v/>
      </c>
      <c r="AW36" s="753" t="str">
        <f>IF(C36="Y", J36*hList!$F$4, "")</f>
        <v/>
      </c>
      <c r="AX36" s="791" t="str">
        <f>IF(C36="Y", Q36*hList!$F$4, "")</f>
        <v/>
      </c>
      <c r="AY36" s="753" t="str">
        <f>IF(C36="Y", X36*hList!$F$4, "")</f>
        <v/>
      </c>
      <c r="AZ36" s="753" t="str">
        <f>IF(C36="Y", AE36*hList!$F$4, "")</f>
        <v/>
      </c>
      <c r="BA36" s="753" t="str">
        <f>IF(C36="Y", AL36*hList!$F$4, "")</f>
        <v/>
      </c>
      <c r="BC36" s="787" t="str">
        <f t="shared" si="18"/>
        <v/>
      </c>
      <c r="BD36" s="787" t="str">
        <f t="shared" si="19"/>
        <v/>
      </c>
      <c r="BE36" s="787" t="str">
        <f t="shared" si="20"/>
        <v/>
      </c>
      <c r="BF36" s="787" t="str">
        <f t="shared" si="21"/>
        <v/>
      </c>
      <c r="BG36" s="787" t="str">
        <f t="shared" si="22"/>
        <v/>
      </c>
      <c r="BH36" s="787"/>
    </row>
    <row r="37" spans="1:60" ht="15.75" thickBot="1">
      <c r="L37" s="804">
        <f>SUM(L19:L36)</f>
        <v>0</v>
      </c>
      <c r="M37" s="804">
        <f>SUM(M19:M36)</f>
        <v>0</v>
      </c>
      <c r="N37" s="804">
        <f>SUM(N19:N36)</f>
        <v>0</v>
      </c>
      <c r="S37" s="804">
        <f>SUM(S19:S36)</f>
        <v>0</v>
      </c>
      <c r="T37" s="804">
        <f>SUM(T19:T36)</f>
        <v>0</v>
      </c>
      <c r="U37" s="804">
        <f>SUM(U19:U36)</f>
        <v>0</v>
      </c>
      <c r="V37" s="787"/>
      <c r="W37" s="787"/>
      <c r="Z37" s="804">
        <f>SUM(Z19:Z36)</f>
        <v>0</v>
      </c>
      <c r="AA37" s="804">
        <f>SUM(AA19:AA36)</f>
        <v>0</v>
      </c>
      <c r="AB37" s="804">
        <f>SUM(AB19:AB36)</f>
        <v>0</v>
      </c>
      <c r="AG37" s="804">
        <f>SUM(AG19:AG36)</f>
        <v>0</v>
      </c>
      <c r="AH37" s="804">
        <f>SUM(AH19:AH36)</f>
        <v>0</v>
      </c>
      <c r="AI37" s="804">
        <f>SUM(AI19:AI36)</f>
        <v>0</v>
      </c>
      <c r="AJ37" s="805"/>
      <c r="AN37" s="804">
        <f>SUM(AN19:AN36)</f>
        <v>0</v>
      </c>
      <c r="AO37" s="804">
        <f>SUM(AO19:AO36)</f>
        <v>0</v>
      </c>
      <c r="AP37" s="804">
        <f>SUM(AP19:AP36)</f>
        <v>0</v>
      </c>
      <c r="AR37" s="804">
        <f>SUM(AR19:AR36)</f>
        <v>0</v>
      </c>
      <c r="AX37" s="791"/>
      <c r="BC37" s="787"/>
      <c r="BD37" s="787"/>
      <c r="BE37" s="787"/>
      <c r="BF37" s="787"/>
      <c r="BG37" s="787"/>
    </row>
    <row r="38" spans="1:60">
      <c r="A38" s="839"/>
      <c r="B38" s="839"/>
      <c r="C38" s="839"/>
      <c r="D38" s="839"/>
      <c r="E38" s="839"/>
      <c r="F38" s="839"/>
      <c r="G38" s="839"/>
      <c r="N38" s="806"/>
      <c r="U38" s="806"/>
      <c r="AB38" s="806"/>
      <c r="AI38" s="806"/>
      <c r="AP38" s="806"/>
      <c r="AR38" s="807"/>
    </row>
    <row r="39" spans="1:60" ht="15">
      <c r="A39" s="755" t="s">
        <v>242</v>
      </c>
      <c r="C39" s="755"/>
      <c r="N39" s="808"/>
      <c r="U39" s="808"/>
      <c r="AB39" s="808"/>
      <c r="AI39" s="808"/>
      <c r="AP39" s="808"/>
      <c r="AR39" s="809"/>
    </row>
    <row r="40" spans="1:60">
      <c r="A40" s="839"/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N40" s="808"/>
      <c r="U40" s="808"/>
      <c r="AB40" s="808"/>
      <c r="AI40" s="808"/>
      <c r="AP40" s="808"/>
      <c r="AR40" s="795">
        <f t="shared" ref="AR40:AR41" si="58">N40+U40+AB40+AI40+AP40</f>
        <v>0</v>
      </c>
    </row>
    <row r="41" spans="1:60" ht="15" thickBot="1">
      <c r="A41" s="810"/>
      <c r="C41" s="810"/>
      <c r="N41" s="808"/>
      <c r="O41" s="756"/>
      <c r="P41" s="756"/>
      <c r="Q41" s="756"/>
      <c r="R41" s="756"/>
      <c r="S41" s="756"/>
      <c r="T41" s="756"/>
      <c r="U41" s="808"/>
      <c r="V41" s="756"/>
      <c r="W41" s="756"/>
      <c r="X41" s="756"/>
      <c r="Y41" s="756"/>
      <c r="Z41" s="756"/>
      <c r="AA41" s="756"/>
      <c r="AB41" s="808"/>
      <c r="AC41" s="756"/>
      <c r="AD41" s="756"/>
      <c r="AE41" s="756"/>
      <c r="AF41" s="756"/>
      <c r="AG41" s="756"/>
      <c r="AH41" s="756"/>
      <c r="AI41" s="808"/>
      <c r="AJ41" s="756"/>
      <c r="AK41" s="756"/>
      <c r="AL41" s="756"/>
      <c r="AM41" s="756"/>
      <c r="AN41" s="756"/>
      <c r="AO41" s="756"/>
      <c r="AP41" s="808"/>
      <c r="AQ41" s="756"/>
      <c r="AR41" s="795">
        <f t="shared" si="58"/>
        <v>0</v>
      </c>
    </row>
    <row r="42" spans="1:60" s="755" customFormat="1" ht="15.75" thickBot="1">
      <c r="A42" s="811" t="s">
        <v>243</v>
      </c>
      <c r="B42" s="811"/>
      <c r="C42" s="811"/>
      <c r="D42" s="812"/>
      <c r="E42" s="811"/>
      <c r="F42" s="811"/>
      <c r="G42" s="811"/>
      <c r="H42" s="811"/>
      <c r="I42" s="811"/>
      <c r="J42" s="811"/>
      <c r="K42" s="811"/>
      <c r="L42" s="811"/>
      <c r="M42" s="811"/>
      <c r="N42" s="813">
        <f>SUM(N40:N41)</f>
        <v>0</v>
      </c>
      <c r="O42" s="811"/>
      <c r="P42" s="811"/>
      <c r="Q42" s="814"/>
      <c r="R42" s="814"/>
      <c r="S42" s="811"/>
      <c r="T42" s="811"/>
      <c r="U42" s="813">
        <f>SUM(U40:U41)</f>
        <v>0</v>
      </c>
      <c r="V42" s="811"/>
      <c r="W42" s="811"/>
      <c r="X42" s="814"/>
      <c r="Y42" s="814"/>
      <c r="Z42" s="811"/>
      <c r="AA42" s="811"/>
      <c r="AB42" s="813">
        <f>SUM(AB40:AB41)</f>
        <v>0</v>
      </c>
      <c r="AC42" s="811"/>
      <c r="AD42" s="811"/>
      <c r="AE42" s="814"/>
      <c r="AF42" s="814"/>
      <c r="AG42" s="811"/>
      <c r="AH42" s="811"/>
      <c r="AI42" s="813">
        <f>SUM(AI40:AI41)</f>
        <v>0</v>
      </c>
      <c r="AJ42" s="811"/>
      <c r="AK42" s="811"/>
      <c r="AL42" s="814"/>
      <c r="AM42" s="814"/>
      <c r="AN42" s="811"/>
      <c r="AO42" s="811"/>
      <c r="AP42" s="813">
        <f>SUM(AP40:AP41)</f>
        <v>0</v>
      </c>
      <c r="AQ42" s="811"/>
      <c r="AR42" s="813">
        <f>N42+U42+AB42+AI42+AP42</f>
        <v>0</v>
      </c>
    </row>
    <row r="43" spans="1:60">
      <c r="N43" s="808"/>
      <c r="U43" s="808"/>
      <c r="AB43" s="808"/>
      <c r="AI43" s="808"/>
      <c r="AP43" s="808"/>
      <c r="AR43" s="809"/>
    </row>
    <row r="44" spans="1:60">
      <c r="N44" s="808"/>
      <c r="U44" s="808"/>
      <c r="AB44" s="808"/>
      <c r="AI44" s="808"/>
      <c r="AP44" s="808"/>
      <c r="AR44" s="809"/>
    </row>
    <row r="45" spans="1:60" ht="15">
      <c r="A45" s="755" t="s">
        <v>289</v>
      </c>
      <c r="C45" s="755"/>
      <c r="N45" s="808"/>
      <c r="U45" s="808"/>
      <c r="AB45" s="808"/>
      <c r="AI45" s="808"/>
      <c r="AP45" s="808"/>
      <c r="AR45" s="809"/>
    </row>
    <row r="46" spans="1:60">
      <c r="N46" s="808"/>
      <c r="U46" s="808"/>
      <c r="AB46" s="808"/>
      <c r="AI46" s="808"/>
      <c r="AP46" s="808"/>
      <c r="AR46" s="795">
        <f t="shared" ref="AR46:AR47" si="59">N46+U46+AB46+AI46+AP46</f>
        <v>0</v>
      </c>
    </row>
    <row r="47" spans="1:60" ht="15" thickBot="1">
      <c r="N47" s="808"/>
      <c r="U47" s="808"/>
      <c r="AB47" s="808"/>
      <c r="AI47" s="808"/>
      <c r="AP47" s="808"/>
      <c r="AR47" s="795">
        <f t="shared" si="59"/>
        <v>0</v>
      </c>
    </row>
    <row r="48" spans="1:60" s="755" customFormat="1" ht="15.75" thickBot="1">
      <c r="A48" s="811" t="s">
        <v>290</v>
      </c>
      <c r="B48" s="811"/>
      <c r="C48" s="811"/>
      <c r="D48" s="812"/>
      <c r="E48" s="811"/>
      <c r="F48" s="811"/>
      <c r="G48" s="811"/>
      <c r="H48" s="811"/>
      <c r="I48" s="811"/>
      <c r="J48" s="811"/>
      <c r="K48" s="811"/>
      <c r="L48" s="811"/>
      <c r="M48" s="811"/>
      <c r="N48" s="813">
        <f>SUM(N46:N47)</f>
        <v>0</v>
      </c>
      <c r="O48" s="811"/>
      <c r="P48" s="811"/>
      <c r="Q48" s="814"/>
      <c r="R48" s="814"/>
      <c r="S48" s="811"/>
      <c r="T48" s="811"/>
      <c r="U48" s="813">
        <f>SUM(U46:U47)</f>
        <v>0</v>
      </c>
      <c r="V48" s="811"/>
      <c r="W48" s="811"/>
      <c r="X48" s="814"/>
      <c r="Y48" s="814"/>
      <c r="Z48" s="811"/>
      <c r="AA48" s="811"/>
      <c r="AB48" s="813">
        <f>SUM(AB46:AB47)</f>
        <v>0</v>
      </c>
      <c r="AC48" s="811"/>
      <c r="AD48" s="811"/>
      <c r="AE48" s="814"/>
      <c r="AF48" s="814"/>
      <c r="AG48" s="811"/>
      <c r="AH48" s="811"/>
      <c r="AI48" s="813">
        <f>SUM(AI46:AI47)</f>
        <v>0</v>
      </c>
      <c r="AJ48" s="811"/>
      <c r="AK48" s="811"/>
      <c r="AL48" s="814"/>
      <c r="AM48" s="814"/>
      <c r="AN48" s="811"/>
      <c r="AO48" s="811"/>
      <c r="AP48" s="813">
        <f>SUM(AP46:AP47)</f>
        <v>0</v>
      </c>
      <c r="AQ48" s="811"/>
      <c r="AR48" s="813">
        <f>N48+U48+AB48+AI48+AP48</f>
        <v>0</v>
      </c>
    </row>
    <row r="49" spans="1:44" s="755" customFormat="1" ht="15">
      <c r="D49" s="815"/>
      <c r="N49" s="808"/>
      <c r="Q49" s="816"/>
      <c r="R49" s="816"/>
      <c r="U49" s="808"/>
      <c r="X49" s="816"/>
      <c r="Y49" s="816"/>
      <c r="AB49" s="808"/>
      <c r="AE49" s="816"/>
      <c r="AF49" s="816"/>
      <c r="AI49" s="808"/>
      <c r="AL49" s="816"/>
      <c r="AM49" s="816"/>
      <c r="AP49" s="808"/>
      <c r="AR49" s="809"/>
    </row>
    <row r="50" spans="1:44" s="755" customFormat="1" ht="15">
      <c r="D50" s="815"/>
      <c r="N50" s="808"/>
      <c r="Q50" s="816"/>
      <c r="R50" s="816"/>
      <c r="U50" s="808"/>
      <c r="X50" s="816"/>
      <c r="Y50" s="816"/>
      <c r="AB50" s="808"/>
      <c r="AE50" s="816"/>
      <c r="AF50" s="816"/>
      <c r="AI50" s="808"/>
      <c r="AL50" s="816"/>
      <c r="AM50" s="816"/>
      <c r="AP50" s="808"/>
      <c r="AR50" s="809"/>
    </row>
    <row r="51" spans="1:44" ht="15">
      <c r="A51" s="755" t="s">
        <v>244</v>
      </c>
      <c r="C51" s="755"/>
      <c r="N51" s="808"/>
      <c r="U51" s="808"/>
      <c r="AB51" s="808"/>
      <c r="AI51" s="808"/>
      <c r="AP51" s="808"/>
      <c r="AR51" s="809"/>
    </row>
    <row r="52" spans="1:44">
      <c r="N52" s="817"/>
      <c r="O52" s="756"/>
      <c r="P52" s="756"/>
      <c r="Q52" s="756"/>
      <c r="R52" s="756"/>
      <c r="S52" s="756"/>
      <c r="T52" s="756"/>
      <c r="U52" s="817"/>
      <c r="V52" s="756"/>
      <c r="W52" s="756"/>
      <c r="X52" s="756"/>
      <c r="Y52" s="756"/>
      <c r="Z52" s="756"/>
      <c r="AA52" s="756"/>
      <c r="AB52" s="817"/>
      <c r="AC52" s="756"/>
      <c r="AD52" s="756"/>
      <c r="AE52" s="756"/>
      <c r="AF52" s="756"/>
      <c r="AG52" s="756"/>
      <c r="AH52" s="756"/>
      <c r="AI52" s="817"/>
      <c r="AJ52" s="756"/>
      <c r="AK52" s="756"/>
      <c r="AL52" s="756"/>
      <c r="AM52" s="756"/>
      <c r="AN52" s="756"/>
      <c r="AO52" s="756"/>
      <c r="AP52" s="817"/>
      <c r="AQ52" s="756"/>
      <c r="AR52" s="795">
        <f t="shared" ref="AR52:AR54" si="60">N52+U52+AB52+AI52+AP52</f>
        <v>0</v>
      </c>
    </row>
    <row r="53" spans="1:44">
      <c r="N53" s="817"/>
      <c r="O53" s="756"/>
      <c r="P53" s="756"/>
      <c r="Q53" s="756"/>
      <c r="R53" s="756"/>
      <c r="S53" s="756"/>
      <c r="T53" s="756"/>
      <c r="U53" s="817"/>
      <c r="V53" s="756"/>
      <c r="W53" s="756"/>
      <c r="X53" s="756"/>
      <c r="Y53" s="756"/>
      <c r="Z53" s="756"/>
      <c r="AA53" s="756"/>
      <c r="AB53" s="817"/>
      <c r="AC53" s="756"/>
      <c r="AD53" s="756"/>
      <c r="AE53" s="756"/>
      <c r="AF53" s="756"/>
      <c r="AG53" s="756"/>
      <c r="AH53" s="756"/>
      <c r="AI53" s="817"/>
      <c r="AJ53" s="756"/>
      <c r="AK53" s="756"/>
      <c r="AL53" s="756"/>
      <c r="AM53" s="756"/>
      <c r="AN53" s="756"/>
      <c r="AO53" s="756"/>
      <c r="AP53" s="817"/>
      <c r="AQ53" s="756"/>
      <c r="AR53" s="795">
        <f t="shared" si="60"/>
        <v>0</v>
      </c>
    </row>
    <row r="54" spans="1:44" ht="15" thickBot="1">
      <c r="N54" s="817"/>
      <c r="O54" s="756"/>
      <c r="P54" s="756"/>
      <c r="Q54" s="756"/>
      <c r="R54" s="756"/>
      <c r="S54" s="756"/>
      <c r="T54" s="756"/>
      <c r="U54" s="817"/>
      <c r="V54" s="756"/>
      <c r="W54" s="756"/>
      <c r="X54" s="756"/>
      <c r="Y54" s="756"/>
      <c r="Z54" s="756"/>
      <c r="AA54" s="756"/>
      <c r="AB54" s="817"/>
      <c r="AC54" s="756"/>
      <c r="AD54" s="756"/>
      <c r="AE54" s="756"/>
      <c r="AF54" s="756"/>
      <c r="AG54" s="756"/>
      <c r="AH54" s="756"/>
      <c r="AI54" s="817"/>
      <c r="AJ54" s="756"/>
      <c r="AK54" s="756"/>
      <c r="AL54" s="756"/>
      <c r="AM54" s="756"/>
      <c r="AN54" s="756"/>
      <c r="AO54" s="756"/>
      <c r="AP54" s="818"/>
      <c r="AQ54" s="756"/>
      <c r="AR54" s="795">
        <f t="shared" si="60"/>
        <v>0</v>
      </c>
    </row>
    <row r="55" spans="1:44" s="755" customFormat="1" ht="15.75" thickBot="1">
      <c r="A55" s="811" t="s">
        <v>245</v>
      </c>
      <c r="B55" s="811"/>
      <c r="C55" s="811"/>
      <c r="D55" s="812"/>
      <c r="E55" s="811"/>
      <c r="F55" s="811"/>
      <c r="G55" s="811"/>
      <c r="H55" s="811"/>
      <c r="I55" s="811"/>
      <c r="J55" s="811"/>
      <c r="K55" s="811"/>
      <c r="L55" s="811"/>
      <c r="M55" s="811"/>
      <c r="N55" s="813">
        <f>SUM(N52:N54)</f>
        <v>0</v>
      </c>
      <c r="O55" s="811"/>
      <c r="P55" s="811"/>
      <c r="Q55" s="814"/>
      <c r="R55" s="814"/>
      <c r="S55" s="811"/>
      <c r="T55" s="811"/>
      <c r="U55" s="813">
        <f>SUM(U52:U54)</f>
        <v>0</v>
      </c>
      <c r="V55" s="811"/>
      <c r="W55" s="811"/>
      <c r="X55" s="814"/>
      <c r="Y55" s="814"/>
      <c r="Z55" s="811"/>
      <c r="AA55" s="811"/>
      <c r="AB55" s="813">
        <f>SUM(AB52:AB54)</f>
        <v>0</v>
      </c>
      <c r="AC55" s="811"/>
      <c r="AD55" s="811"/>
      <c r="AE55" s="814"/>
      <c r="AF55" s="814"/>
      <c r="AG55" s="811"/>
      <c r="AH55" s="811"/>
      <c r="AI55" s="813">
        <f>SUM(AI52:AI54)</f>
        <v>0</v>
      </c>
      <c r="AJ55" s="811"/>
      <c r="AK55" s="811"/>
      <c r="AL55" s="814"/>
      <c r="AM55" s="814"/>
      <c r="AN55" s="811"/>
      <c r="AO55" s="811"/>
      <c r="AP55" s="813">
        <f>SUM(AP52:AP54)</f>
        <v>0</v>
      </c>
      <c r="AQ55" s="811"/>
      <c r="AR55" s="813">
        <f>N55+U55+AB55+AI55+AP55</f>
        <v>0</v>
      </c>
    </row>
    <row r="56" spans="1:44">
      <c r="N56" s="808"/>
      <c r="U56" s="808"/>
      <c r="AB56" s="808"/>
      <c r="AI56" s="808"/>
      <c r="AP56" s="808"/>
      <c r="AR56" s="807"/>
    </row>
    <row r="57" spans="1:44">
      <c r="N57" s="808"/>
      <c r="U57" s="808"/>
      <c r="AB57" s="808"/>
      <c r="AI57" s="808"/>
      <c r="AP57" s="808"/>
      <c r="AR57" s="809"/>
    </row>
    <row r="58" spans="1:44" ht="15">
      <c r="A58" s="755" t="s">
        <v>246</v>
      </c>
      <c r="C58" s="755"/>
      <c r="N58" s="808"/>
      <c r="U58" s="808"/>
      <c r="AB58" s="808"/>
      <c r="AI58" s="808"/>
      <c r="AP58" s="808"/>
      <c r="AR58" s="809"/>
    </row>
    <row r="59" spans="1:44">
      <c r="N59" s="817"/>
      <c r="O59" s="756"/>
      <c r="P59" s="756"/>
      <c r="Q59" s="756"/>
      <c r="R59" s="756"/>
      <c r="S59" s="756"/>
      <c r="T59" s="756"/>
      <c r="U59" s="817"/>
      <c r="V59" s="756"/>
      <c r="W59" s="756"/>
      <c r="X59" s="756"/>
      <c r="Y59" s="756"/>
      <c r="Z59" s="756"/>
      <c r="AA59" s="756"/>
      <c r="AB59" s="817"/>
      <c r="AC59" s="756"/>
      <c r="AD59" s="756"/>
      <c r="AE59" s="756"/>
      <c r="AF59" s="756"/>
      <c r="AG59" s="756"/>
      <c r="AH59" s="756"/>
      <c r="AI59" s="817"/>
      <c r="AJ59" s="756"/>
      <c r="AK59" s="756"/>
      <c r="AL59" s="756"/>
      <c r="AM59" s="756"/>
      <c r="AN59" s="756"/>
      <c r="AO59" s="756"/>
      <c r="AP59" s="817"/>
      <c r="AQ59" s="756"/>
      <c r="AR59" s="795">
        <f t="shared" ref="AR59:AR61" si="61">N59+U59+AB59+AI59+AP59</f>
        <v>0</v>
      </c>
    </row>
    <row r="60" spans="1:44">
      <c r="N60" s="817"/>
      <c r="O60" s="756"/>
      <c r="P60" s="756"/>
      <c r="Q60" s="756"/>
      <c r="R60" s="756"/>
      <c r="S60" s="756"/>
      <c r="T60" s="756"/>
      <c r="U60" s="817"/>
      <c r="V60" s="756"/>
      <c r="W60" s="756"/>
      <c r="X60" s="756"/>
      <c r="Y60" s="756"/>
      <c r="Z60" s="756"/>
      <c r="AA60" s="756"/>
      <c r="AB60" s="817"/>
      <c r="AC60" s="756"/>
      <c r="AD60" s="756"/>
      <c r="AE60" s="756"/>
      <c r="AF60" s="756"/>
      <c r="AG60" s="756"/>
      <c r="AH60" s="756"/>
      <c r="AI60" s="817"/>
      <c r="AJ60" s="756"/>
      <c r="AK60" s="756"/>
      <c r="AL60" s="756"/>
      <c r="AM60" s="756"/>
      <c r="AN60" s="756"/>
      <c r="AO60" s="756"/>
      <c r="AP60" s="817"/>
      <c r="AQ60" s="756"/>
      <c r="AR60" s="795">
        <f t="shared" si="61"/>
        <v>0</v>
      </c>
    </row>
    <row r="61" spans="1:44" ht="15" thickBot="1">
      <c r="N61" s="817"/>
      <c r="O61" s="756"/>
      <c r="P61" s="756"/>
      <c r="Q61" s="756"/>
      <c r="R61" s="756"/>
      <c r="S61" s="756"/>
      <c r="T61" s="756"/>
      <c r="U61" s="817"/>
      <c r="V61" s="756"/>
      <c r="W61" s="756"/>
      <c r="X61" s="756"/>
      <c r="Y61" s="756"/>
      <c r="Z61" s="756"/>
      <c r="AA61" s="756"/>
      <c r="AB61" s="817"/>
      <c r="AC61" s="756"/>
      <c r="AD61" s="756"/>
      <c r="AE61" s="756"/>
      <c r="AF61" s="756"/>
      <c r="AG61" s="756"/>
      <c r="AH61" s="756"/>
      <c r="AI61" s="817"/>
      <c r="AJ61" s="756"/>
      <c r="AK61" s="756"/>
      <c r="AL61" s="756"/>
      <c r="AM61" s="756"/>
      <c r="AN61" s="756"/>
      <c r="AO61" s="756"/>
      <c r="AP61" s="817"/>
      <c r="AQ61" s="756"/>
      <c r="AR61" s="795">
        <f t="shared" si="61"/>
        <v>0</v>
      </c>
    </row>
    <row r="62" spans="1:44" s="755" customFormat="1" ht="15.75" thickBot="1">
      <c r="A62" s="811" t="s">
        <v>247</v>
      </c>
      <c r="B62" s="811"/>
      <c r="C62" s="811"/>
      <c r="D62" s="812"/>
      <c r="E62" s="811"/>
      <c r="F62" s="811"/>
      <c r="G62" s="811"/>
      <c r="H62" s="811"/>
      <c r="I62" s="811"/>
      <c r="J62" s="811"/>
      <c r="K62" s="811"/>
      <c r="L62" s="811"/>
      <c r="M62" s="811"/>
      <c r="N62" s="813">
        <f>SUM(N59:N61)</f>
        <v>0</v>
      </c>
      <c r="O62" s="811"/>
      <c r="P62" s="811"/>
      <c r="Q62" s="814"/>
      <c r="R62" s="814"/>
      <c r="S62" s="811"/>
      <c r="T62" s="811"/>
      <c r="U62" s="813">
        <f>SUM(U59:U61)</f>
        <v>0</v>
      </c>
      <c r="V62" s="811"/>
      <c r="W62" s="811"/>
      <c r="X62" s="814"/>
      <c r="Y62" s="814"/>
      <c r="Z62" s="811"/>
      <c r="AA62" s="811"/>
      <c r="AB62" s="813">
        <f>SUM(AB59:AB61)</f>
        <v>0</v>
      </c>
      <c r="AC62" s="811"/>
      <c r="AD62" s="811"/>
      <c r="AE62" s="814"/>
      <c r="AF62" s="814"/>
      <c r="AG62" s="811"/>
      <c r="AH62" s="811"/>
      <c r="AI62" s="813">
        <f>SUM(AI59:AI61)</f>
        <v>0</v>
      </c>
      <c r="AJ62" s="811"/>
      <c r="AK62" s="811"/>
      <c r="AL62" s="814"/>
      <c r="AM62" s="814"/>
      <c r="AN62" s="811"/>
      <c r="AO62" s="811"/>
      <c r="AP62" s="813">
        <f>SUM(AP59:AP61)</f>
        <v>0</v>
      </c>
      <c r="AQ62" s="811"/>
      <c r="AR62" s="813">
        <f>N62+U62+AB62+AI62+AP62</f>
        <v>0</v>
      </c>
    </row>
    <row r="63" spans="1:44" s="755" customFormat="1" ht="15">
      <c r="D63" s="815"/>
      <c r="N63" s="819"/>
      <c r="Q63" s="816"/>
      <c r="R63" s="816"/>
      <c r="U63" s="819"/>
      <c r="X63" s="816"/>
      <c r="Y63" s="816"/>
      <c r="AB63" s="819"/>
      <c r="AE63" s="816"/>
      <c r="AF63" s="816"/>
      <c r="AI63" s="819"/>
      <c r="AL63" s="816"/>
      <c r="AM63" s="816"/>
      <c r="AP63" s="819"/>
      <c r="AR63" s="820"/>
    </row>
    <row r="64" spans="1:44" s="755" customFormat="1" ht="15">
      <c r="D64" s="815"/>
      <c r="N64" s="821"/>
      <c r="Q64" s="816"/>
      <c r="R64" s="816"/>
      <c r="U64" s="821"/>
      <c r="X64" s="816"/>
      <c r="Y64" s="816"/>
      <c r="AB64" s="821"/>
      <c r="AE64" s="816"/>
      <c r="AF64" s="816"/>
      <c r="AI64" s="821"/>
      <c r="AL64" s="816"/>
      <c r="AM64" s="816"/>
      <c r="AP64" s="821"/>
      <c r="AR64" s="822"/>
    </row>
    <row r="65" spans="1:44" ht="15">
      <c r="A65" s="755" t="s">
        <v>20</v>
      </c>
      <c r="C65" s="755"/>
      <c r="N65" s="808"/>
      <c r="U65" s="808"/>
      <c r="AB65" s="808"/>
      <c r="AI65" s="808"/>
      <c r="AP65" s="808"/>
      <c r="AR65" s="809"/>
    </row>
    <row r="66" spans="1:44">
      <c r="N66" s="808"/>
      <c r="U66" s="808"/>
      <c r="AB66" s="808"/>
      <c r="AI66" s="808"/>
      <c r="AP66" s="808"/>
      <c r="AR66" s="795">
        <f t="shared" ref="AR66:AR67" si="62">N66+U66+AB66+AI66+AP66</f>
        <v>0</v>
      </c>
    </row>
    <row r="67" spans="1:44" ht="15" thickBot="1">
      <c r="N67" s="817"/>
      <c r="U67" s="817"/>
      <c r="AB67" s="817"/>
      <c r="AI67" s="817"/>
      <c r="AP67" s="817"/>
      <c r="AR67" s="795">
        <f t="shared" si="62"/>
        <v>0</v>
      </c>
    </row>
    <row r="68" spans="1:44" s="755" customFormat="1" ht="15.75" thickBot="1">
      <c r="A68" s="811" t="s">
        <v>261</v>
      </c>
      <c r="B68" s="811"/>
      <c r="C68" s="811"/>
      <c r="D68" s="812"/>
      <c r="E68" s="811"/>
      <c r="F68" s="811"/>
      <c r="G68" s="811"/>
      <c r="H68" s="811"/>
      <c r="I68" s="811"/>
      <c r="J68" s="811"/>
      <c r="K68" s="811"/>
      <c r="L68" s="811"/>
      <c r="M68" s="811"/>
      <c r="N68" s="813">
        <f>SUM(N66:N67)</f>
        <v>0</v>
      </c>
      <c r="O68" s="811"/>
      <c r="P68" s="811"/>
      <c r="Q68" s="814"/>
      <c r="R68" s="814"/>
      <c r="S68" s="811"/>
      <c r="T68" s="811"/>
      <c r="U68" s="813">
        <f>SUM(U66:U67)</f>
        <v>0</v>
      </c>
      <c r="V68" s="811"/>
      <c r="W68" s="811"/>
      <c r="X68" s="814"/>
      <c r="Y68" s="814"/>
      <c r="Z68" s="811"/>
      <c r="AA68" s="811"/>
      <c r="AB68" s="813">
        <f>SUM(AB66:AB67)</f>
        <v>0</v>
      </c>
      <c r="AC68" s="811"/>
      <c r="AD68" s="811"/>
      <c r="AE68" s="814"/>
      <c r="AF68" s="814"/>
      <c r="AG68" s="811"/>
      <c r="AH68" s="811"/>
      <c r="AI68" s="813">
        <f>SUM(AI66:AI67)</f>
        <v>0</v>
      </c>
      <c r="AJ68" s="811"/>
      <c r="AK68" s="811"/>
      <c r="AL68" s="814"/>
      <c r="AM68" s="814"/>
      <c r="AN68" s="811"/>
      <c r="AO68" s="811"/>
      <c r="AP68" s="813">
        <f>SUM(AP66:AP67)</f>
        <v>0</v>
      </c>
      <c r="AQ68" s="811"/>
      <c r="AR68" s="813">
        <f>N68+U68+AB68+AI68+AP68</f>
        <v>0</v>
      </c>
    </row>
    <row r="69" spans="1:44" s="755" customFormat="1" ht="15">
      <c r="D69" s="815"/>
      <c r="N69" s="821"/>
      <c r="Q69" s="816"/>
      <c r="R69" s="816"/>
      <c r="U69" s="821"/>
      <c r="X69" s="816"/>
      <c r="Y69" s="816"/>
      <c r="AB69" s="821"/>
      <c r="AE69" s="816"/>
      <c r="AF69" s="816"/>
      <c r="AI69" s="821"/>
      <c r="AL69" s="816"/>
      <c r="AM69" s="816"/>
      <c r="AP69" s="821"/>
      <c r="AR69" s="822"/>
    </row>
    <row r="70" spans="1:44" s="755" customFormat="1" ht="15">
      <c r="D70" s="815"/>
      <c r="N70" s="821"/>
      <c r="Q70" s="816"/>
      <c r="R70" s="816"/>
      <c r="U70" s="821"/>
      <c r="X70" s="816"/>
      <c r="Y70" s="816"/>
      <c r="AB70" s="821"/>
      <c r="AE70" s="816"/>
      <c r="AF70" s="816"/>
      <c r="AI70" s="821"/>
      <c r="AL70" s="816"/>
      <c r="AM70" s="816"/>
      <c r="AP70" s="821"/>
      <c r="AR70" s="822"/>
    </row>
    <row r="71" spans="1:44" ht="15">
      <c r="A71" s="755" t="s">
        <v>248</v>
      </c>
      <c r="C71" s="755"/>
      <c r="N71" s="808"/>
      <c r="U71" s="808"/>
      <c r="AB71" s="808"/>
      <c r="AI71" s="808"/>
      <c r="AP71" s="808"/>
      <c r="AR71" s="809"/>
    </row>
    <row r="72" spans="1:44">
      <c r="A72" s="823"/>
      <c r="C72" s="823"/>
      <c r="N72" s="817"/>
      <c r="O72" s="756"/>
      <c r="P72" s="756"/>
      <c r="Q72" s="756"/>
      <c r="R72" s="756"/>
      <c r="S72" s="756"/>
      <c r="T72" s="756"/>
      <c r="U72" s="817"/>
      <c r="V72" s="756"/>
      <c r="W72" s="756"/>
      <c r="X72" s="756"/>
      <c r="Y72" s="756"/>
      <c r="Z72" s="756"/>
      <c r="AA72" s="756"/>
      <c r="AB72" s="817"/>
      <c r="AC72" s="756"/>
      <c r="AD72" s="756"/>
      <c r="AE72" s="756"/>
      <c r="AF72" s="756"/>
      <c r="AG72" s="756"/>
      <c r="AH72" s="756"/>
      <c r="AI72" s="817"/>
      <c r="AJ72" s="756"/>
      <c r="AK72" s="756"/>
      <c r="AL72" s="756"/>
      <c r="AM72" s="756"/>
      <c r="AN72" s="756"/>
      <c r="AO72" s="756"/>
      <c r="AP72" s="817"/>
      <c r="AQ72" s="756"/>
      <c r="AR72" s="795">
        <f t="shared" ref="AR72:AR76" si="63">N72+U72+AB72+AI72+AP72</f>
        <v>0</v>
      </c>
    </row>
    <row r="73" spans="1:44">
      <c r="A73" s="823"/>
      <c r="C73" s="823"/>
      <c r="N73" s="817"/>
      <c r="O73" s="756"/>
      <c r="P73" s="756"/>
      <c r="Q73" s="756"/>
      <c r="R73" s="756"/>
      <c r="S73" s="756"/>
      <c r="T73" s="756"/>
      <c r="U73" s="817"/>
      <c r="V73" s="756"/>
      <c r="W73" s="756"/>
      <c r="X73" s="756"/>
      <c r="Y73" s="756"/>
      <c r="Z73" s="756"/>
      <c r="AA73" s="756"/>
      <c r="AB73" s="817"/>
      <c r="AC73" s="756"/>
      <c r="AD73" s="756"/>
      <c r="AE73" s="756"/>
      <c r="AF73" s="756"/>
      <c r="AG73" s="756"/>
      <c r="AH73" s="756"/>
      <c r="AI73" s="817"/>
      <c r="AJ73" s="756"/>
      <c r="AK73" s="756"/>
      <c r="AL73" s="756"/>
      <c r="AM73" s="756"/>
      <c r="AN73" s="756"/>
      <c r="AO73" s="756"/>
      <c r="AP73" s="817"/>
      <c r="AQ73" s="756"/>
      <c r="AR73" s="795">
        <f t="shared" si="63"/>
        <v>0</v>
      </c>
    </row>
    <row r="74" spans="1:44">
      <c r="A74" s="823"/>
      <c r="C74" s="823"/>
      <c r="N74" s="817"/>
      <c r="O74" s="756"/>
      <c r="P74" s="756"/>
      <c r="Q74" s="756"/>
      <c r="R74" s="756"/>
      <c r="S74" s="756"/>
      <c r="T74" s="756"/>
      <c r="U74" s="817"/>
      <c r="V74" s="756"/>
      <c r="W74" s="756"/>
      <c r="X74" s="756"/>
      <c r="Y74" s="756"/>
      <c r="Z74" s="756"/>
      <c r="AA74" s="756"/>
      <c r="AB74" s="817"/>
      <c r="AC74" s="756"/>
      <c r="AD74" s="756"/>
      <c r="AE74" s="756"/>
      <c r="AF74" s="756"/>
      <c r="AG74" s="756"/>
      <c r="AH74" s="756"/>
      <c r="AI74" s="817"/>
      <c r="AJ74" s="756"/>
      <c r="AK74" s="756"/>
      <c r="AL74" s="756"/>
      <c r="AM74" s="756"/>
      <c r="AN74" s="756"/>
      <c r="AO74" s="756"/>
      <c r="AP74" s="817"/>
      <c r="AQ74" s="756"/>
      <c r="AR74" s="795">
        <f t="shared" si="63"/>
        <v>0</v>
      </c>
    </row>
    <row r="75" spans="1:44">
      <c r="A75" s="823"/>
      <c r="C75" s="823"/>
      <c r="N75" s="817"/>
      <c r="O75" s="756"/>
      <c r="P75" s="756"/>
      <c r="Q75" s="756"/>
      <c r="R75" s="756"/>
      <c r="S75" s="756"/>
      <c r="T75" s="756"/>
      <c r="U75" s="817"/>
      <c r="V75" s="756"/>
      <c r="W75" s="756"/>
      <c r="X75" s="756"/>
      <c r="Y75" s="756"/>
      <c r="Z75" s="756"/>
      <c r="AA75" s="756"/>
      <c r="AB75" s="817"/>
      <c r="AC75" s="756"/>
      <c r="AD75" s="756"/>
      <c r="AE75" s="756"/>
      <c r="AF75" s="756"/>
      <c r="AG75" s="756"/>
      <c r="AH75" s="756"/>
      <c r="AI75" s="817"/>
      <c r="AJ75" s="756"/>
      <c r="AK75" s="756"/>
      <c r="AL75" s="756"/>
      <c r="AM75" s="756"/>
      <c r="AN75" s="756"/>
      <c r="AO75" s="756"/>
      <c r="AP75" s="817"/>
      <c r="AQ75" s="756"/>
      <c r="AR75" s="795">
        <f t="shared" si="63"/>
        <v>0</v>
      </c>
    </row>
    <row r="76" spans="1:44" ht="15" thickBot="1">
      <c r="A76" s="823"/>
      <c r="C76" s="823"/>
      <c r="N76" s="817"/>
      <c r="O76" s="756"/>
      <c r="P76" s="756"/>
      <c r="Q76" s="756"/>
      <c r="R76" s="756"/>
      <c r="S76" s="756"/>
      <c r="T76" s="756"/>
      <c r="U76" s="817"/>
      <c r="V76" s="756"/>
      <c r="W76" s="756"/>
      <c r="X76" s="756"/>
      <c r="Y76" s="756"/>
      <c r="Z76" s="756"/>
      <c r="AA76" s="756"/>
      <c r="AB76" s="817"/>
      <c r="AC76" s="756"/>
      <c r="AD76" s="756"/>
      <c r="AE76" s="756"/>
      <c r="AF76" s="756"/>
      <c r="AG76" s="756"/>
      <c r="AH76" s="756"/>
      <c r="AI76" s="817"/>
      <c r="AJ76" s="756"/>
      <c r="AK76" s="756"/>
      <c r="AL76" s="756"/>
      <c r="AM76" s="756"/>
      <c r="AN76" s="756"/>
      <c r="AO76" s="756"/>
      <c r="AP76" s="817"/>
      <c r="AQ76" s="756"/>
      <c r="AR76" s="795">
        <f t="shared" si="63"/>
        <v>0</v>
      </c>
    </row>
    <row r="77" spans="1:44" s="755" customFormat="1" ht="15.75" thickBot="1">
      <c r="A77" s="811" t="s">
        <v>249</v>
      </c>
      <c r="B77" s="811"/>
      <c r="C77" s="811"/>
      <c r="D77" s="812"/>
      <c r="E77" s="811"/>
      <c r="F77" s="811"/>
      <c r="G77" s="811"/>
      <c r="H77" s="811"/>
      <c r="I77" s="811"/>
      <c r="J77" s="811"/>
      <c r="K77" s="811"/>
      <c r="L77" s="811"/>
      <c r="M77" s="811"/>
      <c r="N77" s="813">
        <f>SUM(N72:N76)</f>
        <v>0</v>
      </c>
      <c r="O77" s="811"/>
      <c r="P77" s="811"/>
      <c r="Q77" s="814"/>
      <c r="R77" s="814"/>
      <c r="S77" s="811"/>
      <c r="T77" s="811"/>
      <c r="U77" s="813">
        <f>SUM(U72:U76)</f>
        <v>0</v>
      </c>
      <c r="V77" s="811"/>
      <c r="W77" s="811"/>
      <c r="X77" s="814"/>
      <c r="Y77" s="814"/>
      <c r="Z77" s="811"/>
      <c r="AA77" s="811"/>
      <c r="AB77" s="813">
        <f>SUM(AB72:AB76)</f>
        <v>0</v>
      </c>
      <c r="AC77" s="811"/>
      <c r="AD77" s="811"/>
      <c r="AE77" s="814"/>
      <c r="AF77" s="814"/>
      <c r="AG77" s="811"/>
      <c r="AH77" s="811"/>
      <c r="AI77" s="813">
        <f>SUM(AI72:AI76)</f>
        <v>0</v>
      </c>
      <c r="AJ77" s="811"/>
      <c r="AK77" s="811"/>
      <c r="AL77" s="814"/>
      <c r="AM77" s="814"/>
      <c r="AN77" s="811"/>
      <c r="AO77" s="811"/>
      <c r="AP77" s="813">
        <f>SUM(AP72:AP76)</f>
        <v>0</v>
      </c>
      <c r="AQ77" s="811"/>
      <c r="AR77" s="813">
        <f>N77+U77+AB77+AI77+AP77</f>
        <v>0</v>
      </c>
    </row>
    <row r="78" spans="1:44">
      <c r="N78" s="806"/>
      <c r="U78" s="806"/>
      <c r="AB78" s="806"/>
      <c r="AI78" s="806"/>
      <c r="AP78" s="806"/>
      <c r="AR78" s="824"/>
    </row>
    <row r="79" spans="1:44" s="755" customFormat="1" ht="15">
      <c r="D79" s="815"/>
      <c r="N79" s="808"/>
      <c r="Q79" s="816"/>
      <c r="R79" s="816"/>
      <c r="U79" s="808"/>
      <c r="X79" s="816"/>
      <c r="Y79" s="816"/>
      <c r="AB79" s="808"/>
      <c r="AE79" s="816"/>
      <c r="AF79" s="816"/>
      <c r="AI79" s="808"/>
      <c r="AL79" s="816"/>
      <c r="AM79" s="816"/>
      <c r="AP79" s="808"/>
      <c r="AR79" s="809"/>
    </row>
    <row r="80" spans="1:44" s="755" customFormat="1" ht="15">
      <c r="A80" s="755" t="s">
        <v>262</v>
      </c>
      <c r="D80" s="815"/>
      <c r="N80" s="808"/>
      <c r="Q80" s="816"/>
      <c r="R80" s="816"/>
      <c r="U80" s="808"/>
      <c r="X80" s="816"/>
      <c r="Y80" s="816"/>
      <c r="AB80" s="808"/>
      <c r="AE80" s="816"/>
      <c r="AF80" s="816"/>
      <c r="AI80" s="808"/>
      <c r="AL80" s="816"/>
      <c r="AM80" s="816"/>
      <c r="AP80" s="808"/>
      <c r="AR80" s="809"/>
    </row>
    <row r="81" spans="1:44" s="755" customFormat="1" ht="15">
      <c r="A81" s="753"/>
      <c r="C81" s="753"/>
      <c r="D81" s="815"/>
      <c r="L81" s="755" t="s">
        <v>250</v>
      </c>
      <c r="N81" s="817"/>
      <c r="Q81" s="816"/>
      <c r="R81" s="816"/>
      <c r="U81" s="817"/>
      <c r="X81" s="816"/>
      <c r="Y81" s="816"/>
      <c r="AB81" s="817"/>
      <c r="AE81" s="816"/>
      <c r="AF81" s="816"/>
      <c r="AI81" s="817"/>
      <c r="AL81" s="816"/>
      <c r="AM81" s="816"/>
      <c r="AP81" s="817"/>
      <c r="AR81" s="795">
        <f t="shared" ref="AR81:AR84" si="64">N81+U81+AB81+AI81+AP81</f>
        <v>0</v>
      </c>
    </row>
    <row r="82" spans="1:44" s="755" customFormat="1" ht="15">
      <c r="D82" s="815"/>
      <c r="L82" s="755" t="s">
        <v>251</v>
      </c>
      <c r="N82" s="817"/>
      <c r="Q82" s="816"/>
      <c r="R82" s="816"/>
      <c r="U82" s="817"/>
      <c r="X82" s="816"/>
      <c r="Y82" s="816"/>
      <c r="AB82" s="817"/>
      <c r="AE82" s="816"/>
      <c r="AF82" s="816"/>
      <c r="AI82" s="817"/>
      <c r="AL82" s="816"/>
      <c r="AM82" s="816"/>
      <c r="AP82" s="817"/>
      <c r="AR82" s="795">
        <f t="shared" si="64"/>
        <v>0</v>
      </c>
    </row>
    <row r="83" spans="1:44" s="755" customFormat="1" ht="15">
      <c r="A83" s="753"/>
      <c r="C83" s="753"/>
      <c r="D83" s="815"/>
      <c r="L83" s="755" t="s">
        <v>250</v>
      </c>
      <c r="N83" s="817"/>
      <c r="Q83" s="816"/>
      <c r="R83" s="816"/>
      <c r="U83" s="817"/>
      <c r="X83" s="816"/>
      <c r="Y83" s="816"/>
      <c r="AB83" s="817"/>
      <c r="AE83" s="816"/>
      <c r="AF83" s="816"/>
      <c r="AI83" s="817"/>
      <c r="AL83" s="816"/>
      <c r="AM83" s="816"/>
      <c r="AP83" s="817"/>
      <c r="AR83" s="795">
        <f t="shared" si="64"/>
        <v>0</v>
      </c>
    </row>
    <row r="84" spans="1:44" s="755" customFormat="1" ht="15.75" thickBot="1">
      <c r="D84" s="815"/>
      <c r="L84" s="755" t="s">
        <v>251</v>
      </c>
      <c r="N84" s="817"/>
      <c r="Q84" s="816"/>
      <c r="R84" s="816"/>
      <c r="U84" s="817"/>
      <c r="X84" s="816"/>
      <c r="Y84" s="816"/>
      <c r="AB84" s="817"/>
      <c r="AE84" s="816"/>
      <c r="AF84" s="816"/>
      <c r="AI84" s="817"/>
      <c r="AL84" s="816"/>
      <c r="AM84" s="816"/>
      <c r="AP84" s="817"/>
      <c r="AR84" s="795">
        <f t="shared" si="64"/>
        <v>0</v>
      </c>
    </row>
    <row r="85" spans="1:44" s="755" customFormat="1" ht="15.75" thickBot="1">
      <c r="A85" s="811" t="s">
        <v>263</v>
      </c>
      <c r="B85" s="811"/>
      <c r="C85" s="811"/>
      <c r="D85" s="812"/>
      <c r="E85" s="811"/>
      <c r="F85" s="811"/>
      <c r="G85" s="811"/>
      <c r="H85" s="811"/>
      <c r="I85" s="811"/>
      <c r="J85" s="811"/>
      <c r="K85" s="811"/>
      <c r="L85" s="811"/>
      <c r="M85" s="811"/>
      <c r="N85" s="813">
        <f>SUM(N81:N84)</f>
        <v>0</v>
      </c>
      <c r="O85" s="811"/>
      <c r="P85" s="811"/>
      <c r="Q85" s="814"/>
      <c r="R85" s="814"/>
      <c r="S85" s="811"/>
      <c r="T85" s="811"/>
      <c r="U85" s="813">
        <f>SUM(U81:U84)</f>
        <v>0</v>
      </c>
      <c r="V85" s="811"/>
      <c r="W85" s="811"/>
      <c r="X85" s="814"/>
      <c r="Y85" s="814"/>
      <c r="Z85" s="811"/>
      <c r="AA85" s="811"/>
      <c r="AB85" s="813">
        <f>SUM(AB81:AB84)</f>
        <v>0</v>
      </c>
      <c r="AC85" s="811"/>
      <c r="AD85" s="811"/>
      <c r="AE85" s="814"/>
      <c r="AF85" s="814"/>
      <c r="AG85" s="811"/>
      <c r="AH85" s="811"/>
      <c r="AI85" s="813">
        <f>SUM(AI81:AI84)</f>
        <v>0</v>
      </c>
      <c r="AJ85" s="811"/>
      <c r="AK85" s="811"/>
      <c r="AL85" s="814"/>
      <c r="AM85" s="814"/>
      <c r="AN85" s="811"/>
      <c r="AO85" s="811"/>
      <c r="AP85" s="813">
        <f>SUM(AP81:AP84)</f>
        <v>0</v>
      </c>
      <c r="AQ85" s="811"/>
      <c r="AR85" s="813">
        <f>SUM(N85,U85,AB85,AI85,AP85)</f>
        <v>0</v>
      </c>
    </row>
    <row r="86" spans="1:44">
      <c r="N86" s="808"/>
      <c r="U86" s="808"/>
      <c r="AB86" s="808"/>
      <c r="AI86" s="808"/>
      <c r="AP86" s="808"/>
      <c r="AR86" s="809"/>
    </row>
    <row r="87" spans="1:44" s="755" customFormat="1" ht="15">
      <c r="A87" s="755" t="s">
        <v>252</v>
      </c>
      <c r="D87" s="815"/>
      <c r="N87" s="825">
        <f>N37+N42+N48+N55+N62+N77+N68+N81+N83</f>
        <v>0</v>
      </c>
      <c r="Q87" s="816"/>
      <c r="R87" s="816"/>
      <c r="U87" s="825">
        <f>U37+U42+U48+U55+U62+U77+U68+U81+U83</f>
        <v>0</v>
      </c>
      <c r="X87" s="816"/>
      <c r="Y87" s="816"/>
      <c r="AB87" s="825">
        <f>AB37+AB42+AB48+AB55+AB62+AB77+AB68+AB81+AB83</f>
        <v>0</v>
      </c>
      <c r="AE87" s="816"/>
      <c r="AF87" s="816"/>
      <c r="AI87" s="825">
        <f>AI37+AI42+AI48+AI55+AI62+AI77+AI68+AI81+AI83</f>
        <v>0</v>
      </c>
      <c r="AL87" s="816"/>
      <c r="AM87" s="816"/>
      <c r="AP87" s="825">
        <f>AP37+AP42+AP48+AP55+AP62+AP77+AP68+AP81+AP83</f>
        <v>0</v>
      </c>
      <c r="AR87" s="826">
        <f>N87+U87+AB87+AI87+AP87</f>
        <v>0</v>
      </c>
    </row>
    <row r="88" spans="1:44" s="827" customFormat="1">
      <c r="A88" s="827" t="s">
        <v>253</v>
      </c>
      <c r="D88" s="828"/>
      <c r="N88" s="829">
        <f>N37+N42+N48+N55+N62+N77+N68+N85</f>
        <v>0</v>
      </c>
      <c r="Q88" s="830"/>
      <c r="R88" s="830"/>
      <c r="U88" s="829">
        <f>U37+U42+U48+U55+U62+U77+U68+U85</f>
        <v>0</v>
      </c>
      <c r="X88" s="830"/>
      <c r="Y88" s="830"/>
      <c r="AB88" s="829">
        <f>AB37+AB42+AB48+AB55+AB62+AB77+AB68+AB85</f>
        <v>0</v>
      </c>
      <c r="AE88" s="830"/>
      <c r="AF88" s="830"/>
      <c r="AI88" s="829">
        <f>AI37+AI42+AI48+AI55+AI62+AI77+AI68+AI85</f>
        <v>0</v>
      </c>
      <c r="AL88" s="830"/>
      <c r="AM88" s="830"/>
      <c r="AP88" s="829">
        <f>AP37+AP42+AP48+AP55+AP62+AP77+AP68+AP85</f>
        <v>0</v>
      </c>
      <c r="AR88" s="831">
        <f>N88+U88+AB88+AI88+AP88</f>
        <v>0</v>
      </c>
    </row>
    <row r="89" spans="1:44" s="827" customFormat="1">
      <c r="A89" s="827" t="s">
        <v>254</v>
      </c>
      <c r="B89" s="839"/>
      <c r="D89" s="839"/>
      <c r="E89" s="839"/>
      <c r="F89" s="839"/>
      <c r="G89" s="839"/>
      <c r="N89" s="829">
        <f>N37+N42+N55+N62+N77+N85</f>
        <v>0</v>
      </c>
      <c r="Q89" s="830"/>
      <c r="R89" s="830"/>
      <c r="U89" s="829">
        <f>U37+U42+U55+U62+U77+U85</f>
        <v>0</v>
      </c>
      <c r="X89" s="830"/>
      <c r="Y89" s="830"/>
      <c r="AB89" s="829">
        <f>AB37+AB42+AB55+AB62+AB77+AB85</f>
        <v>0</v>
      </c>
      <c r="AE89" s="830"/>
      <c r="AF89" s="830"/>
      <c r="AI89" s="829">
        <f>AI37+AI42+AI55+AI62+AI77+AI85</f>
        <v>0</v>
      </c>
      <c r="AL89" s="830"/>
      <c r="AM89" s="830"/>
      <c r="AP89" s="829">
        <f>AP37+AP42+AP55+AP62+AP77+AP85</f>
        <v>0</v>
      </c>
      <c r="AR89" s="831">
        <f>N89+U89+AB89+AI89+AP89</f>
        <v>0</v>
      </c>
    </row>
    <row r="90" spans="1:44" s="827" customFormat="1">
      <c r="A90" s="827" t="s">
        <v>255</v>
      </c>
      <c r="D90" s="828"/>
      <c r="N90" s="829">
        <f>N89*0.59</f>
        <v>0</v>
      </c>
      <c r="Q90" s="830"/>
      <c r="R90" s="830"/>
      <c r="U90" s="829">
        <f>U89*0.59</f>
        <v>0</v>
      </c>
      <c r="X90" s="830"/>
      <c r="Y90" s="830"/>
      <c r="AB90" s="829">
        <f>AB89*0.59</f>
        <v>0</v>
      </c>
      <c r="AE90" s="830"/>
      <c r="AF90" s="830"/>
      <c r="AI90" s="829">
        <f>AI89*0.59</f>
        <v>0</v>
      </c>
      <c r="AL90" s="830"/>
      <c r="AM90" s="830"/>
      <c r="AP90" s="829">
        <f>AP89*0.59</f>
        <v>0</v>
      </c>
      <c r="AR90" s="831">
        <f>N90+U90+AB90+AI90+AP90</f>
        <v>0</v>
      </c>
    </row>
    <row r="91" spans="1:44" s="827" customFormat="1">
      <c r="A91" s="832" t="s">
        <v>256</v>
      </c>
      <c r="B91" s="832"/>
      <c r="C91" s="832"/>
      <c r="D91" s="833"/>
      <c r="E91" s="832"/>
      <c r="F91" s="832"/>
      <c r="G91" s="832"/>
      <c r="H91" s="832"/>
      <c r="I91" s="832"/>
      <c r="J91" s="832"/>
      <c r="K91" s="832"/>
      <c r="L91" s="832"/>
      <c r="M91" s="832"/>
      <c r="N91" s="834">
        <f>N88+N90</f>
        <v>0</v>
      </c>
      <c r="O91" s="832"/>
      <c r="P91" s="832"/>
      <c r="Q91" s="835"/>
      <c r="R91" s="835"/>
      <c r="S91" s="832"/>
      <c r="T91" s="832"/>
      <c r="U91" s="834">
        <f>U88+U90</f>
        <v>0</v>
      </c>
      <c r="V91" s="832"/>
      <c r="W91" s="832"/>
      <c r="X91" s="835"/>
      <c r="Y91" s="835"/>
      <c r="Z91" s="832"/>
      <c r="AA91" s="832"/>
      <c r="AB91" s="834">
        <f>AB88+AB90</f>
        <v>0</v>
      </c>
      <c r="AC91" s="832"/>
      <c r="AD91" s="832"/>
      <c r="AE91" s="835"/>
      <c r="AF91" s="835"/>
      <c r="AG91" s="832"/>
      <c r="AH91" s="832"/>
      <c r="AI91" s="834">
        <f>AI88+AI90</f>
        <v>0</v>
      </c>
      <c r="AJ91" s="832"/>
      <c r="AK91" s="832"/>
      <c r="AL91" s="835"/>
      <c r="AM91" s="835"/>
      <c r="AN91" s="832"/>
      <c r="AO91" s="832"/>
      <c r="AP91" s="834">
        <f>AP88+AP90</f>
        <v>0</v>
      </c>
      <c r="AQ91" s="832"/>
      <c r="AR91" s="836">
        <f>N91+U91+AB91+AI91+AP91</f>
        <v>0</v>
      </c>
    </row>
    <row r="94" spans="1:44" ht="15">
      <c r="A94" s="753" t="s">
        <v>618</v>
      </c>
      <c r="B94" s="839"/>
      <c r="D94" s="839"/>
      <c r="E94" s="839"/>
      <c r="F94" s="839"/>
      <c r="G94" s="839"/>
      <c r="H94" s="839"/>
      <c r="I94" s="839"/>
      <c r="J94" s="755"/>
      <c r="N94" s="837"/>
      <c r="U94" s="837"/>
      <c r="AB94" s="837"/>
      <c r="AI94" s="837"/>
      <c r="AP94" s="837"/>
      <c r="AR94" s="787"/>
    </row>
    <row r="95" spans="1:44">
      <c r="A95" s="753" t="s">
        <v>257</v>
      </c>
      <c r="N95" s="838">
        <f>N94-N87</f>
        <v>0</v>
      </c>
      <c r="U95" s="838">
        <f>U94-U87</f>
        <v>0</v>
      </c>
      <c r="AB95" s="838">
        <f>AB94-AB87</f>
        <v>0</v>
      </c>
      <c r="AI95" s="838">
        <f>AI94-AI87</f>
        <v>0</v>
      </c>
      <c r="AP95" s="838">
        <f>AP94-AP87</f>
        <v>0</v>
      </c>
      <c r="AR95" s="839"/>
    </row>
  </sheetData>
  <mergeCells count="5">
    <mergeCell ref="O16:U16"/>
    <mergeCell ref="V16:AB16"/>
    <mergeCell ref="AC16:AI16"/>
    <mergeCell ref="AJ16:AP16"/>
    <mergeCell ref="H16:N16"/>
  </mergeCells>
  <dataValidations count="2">
    <dataValidation type="list" errorStyle="warning" allowBlank="1" showInputMessage="1" showErrorMessage="1" sqref="B19:B36">
      <formula1>DCRI_RES</formula1>
    </dataValidation>
    <dataValidation type="list" allowBlank="1" showErrorMessage="1" sqref="C19:C36">
      <formula1>DCRI_Employee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80" zoomScaleNormal="80" workbookViewId="0">
      <selection activeCell="A52" sqref="A52"/>
    </sheetView>
  </sheetViews>
  <sheetFormatPr defaultRowHeight="12"/>
  <cols>
    <col min="1" max="1" width="23.75" customWidth="1"/>
    <col min="2" max="2" width="2.625" customWidth="1"/>
    <col min="3" max="3" width="13" customWidth="1"/>
    <col min="4" max="6" width="7.75" customWidth="1"/>
    <col min="7" max="7" width="11.25" customWidth="1"/>
    <col min="8" max="8" width="12.75" customWidth="1"/>
    <col min="9" max="10" width="11.25" customWidth="1"/>
    <col min="11" max="11" width="3" style="687" customWidth="1"/>
  </cols>
  <sheetData>
    <row r="1" spans="1:13" s="338" customFormat="1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13" s="338" customFormat="1" ht="11.25" customHeight="1">
      <c r="A2" s="155"/>
      <c r="B2" s="7"/>
      <c r="C2" s="4"/>
      <c r="D2" s="4"/>
      <c r="E2" s="515"/>
      <c r="G2" s="227"/>
      <c r="H2" s="439"/>
      <c r="I2" s="549"/>
      <c r="J2" s="457"/>
      <c r="K2" s="627"/>
    </row>
    <row r="3" spans="1:13" s="338" customFormat="1" ht="17.850000000000001" customHeight="1">
      <c r="A3" s="660" t="s">
        <v>282</v>
      </c>
      <c r="B3" s="7"/>
      <c r="C3" s="4"/>
      <c r="D3" s="4"/>
      <c r="E3" s="515"/>
      <c r="G3" s="227"/>
      <c r="H3" s="439"/>
      <c r="I3" s="549"/>
      <c r="J3" s="457"/>
      <c r="K3" s="627"/>
    </row>
    <row r="4" spans="1:13" ht="14.25">
      <c r="A4" s="660" t="s">
        <v>283</v>
      </c>
    </row>
    <row r="5" spans="1:13" ht="25.5">
      <c r="A5" s="658" t="s">
        <v>7</v>
      </c>
      <c r="B5" s="658"/>
      <c r="C5" s="659" t="s">
        <v>8</v>
      </c>
      <c r="D5" s="659" t="s">
        <v>284</v>
      </c>
      <c r="E5" s="659" t="s">
        <v>285</v>
      </c>
      <c r="F5" s="659" t="s">
        <v>160</v>
      </c>
      <c r="G5" s="659" t="s">
        <v>131</v>
      </c>
      <c r="H5" s="659" t="s">
        <v>286</v>
      </c>
      <c r="I5" s="659" t="s">
        <v>287</v>
      </c>
      <c r="J5" s="659" t="s">
        <v>288</v>
      </c>
      <c r="K5" s="632"/>
      <c r="L5" s="652" t="s">
        <v>133</v>
      </c>
      <c r="M5" s="652" t="s">
        <v>134</v>
      </c>
    </row>
    <row r="6" spans="1:13" ht="15">
      <c r="A6" s="676" t="str">
        <f>IF('FTE Budget'!A29="", "",'FTE Budget'!A29)</f>
        <v/>
      </c>
      <c r="B6" s="677"/>
      <c r="C6" s="661" t="str">
        <f>IF('FTE Budget'!B29="", "",'FTE Budget'!B29)</f>
        <v/>
      </c>
      <c r="D6" s="654">
        <f t="shared" ref="D6:D13" si="0">IF(M6="Cal",12*L6," ")</f>
        <v>0</v>
      </c>
      <c r="E6" s="654" t="str">
        <f t="shared" ref="E6:E13" si="1">IF(M6="Acad",9*L6," ")</f>
        <v xml:space="preserve"> </v>
      </c>
      <c r="F6" s="654" t="str">
        <f>IF(M6="Sum",3*L6," ")</f>
        <v xml:space="preserve"> </v>
      </c>
      <c r="G6" s="655">
        <f>'FTE Budget'!V29</f>
        <v>0</v>
      </c>
      <c r="H6" s="460">
        <f>'FTE Budget'!Z29</f>
        <v>0</v>
      </c>
      <c r="I6" s="460">
        <f>'FTE Budget'!AA29</f>
        <v>0</v>
      </c>
      <c r="J6" s="460">
        <f t="shared" ref="J6:J13" si="2">H6+I6</f>
        <v>0</v>
      </c>
      <c r="K6" s="656"/>
      <c r="L6" s="657">
        <f>'FTE Budget'!X29</f>
        <v>0</v>
      </c>
      <c r="M6" s="675" t="s">
        <v>135</v>
      </c>
    </row>
    <row r="7" spans="1:13" ht="15">
      <c r="A7" s="676" t="str">
        <f>IF('FTE Budget'!A30="", "",'FTE Budget'!A30)</f>
        <v/>
      </c>
      <c r="B7" s="677"/>
      <c r="C7" s="661" t="str">
        <f>IF('FTE Budget'!B30="", "",'FTE Budget'!B30)</f>
        <v/>
      </c>
      <c r="D7" s="654">
        <f t="shared" si="0"/>
        <v>0</v>
      </c>
      <c r="E7" s="654" t="str">
        <f t="shared" si="1"/>
        <v xml:space="preserve"> </v>
      </c>
      <c r="F7" s="654" t="str">
        <f t="shared" ref="F7:F13" si="3">IF(M7="Sum",3*L7," ")</f>
        <v xml:space="preserve"> </v>
      </c>
      <c r="G7" s="655">
        <f>'FTE Budget'!V30</f>
        <v>0</v>
      </c>
      <c r="H7" s="460">
        <f>'FTE Budget'!Z30</f>
        <v>0</v>
      </c>
      <c r="I7" s="460">
        <f>'FTE Budget'!AA30</f>
        <v>0</v>
      </c>
      <c r="J7" s="460">
        <f t="shared" si="2"/>
        <v>0</v>
      </c>
      <c r="K7" s="656"/>
      <c r="L7" s="657">
        <f>'FTE Budget'!X30</f>
        <v>0</v>
      </c>
      <c r="M7" s="675" t="s">
        <v>135</v>
      </c>
    </row>
    <row r="8" spans="1:13" ht="15">
      <c r="A8" s="676" t="str">
        <f>IF('FTE Budget'!A31="", "",'FTE Budget'!A31)</f>
        <v/>
      </c>
      <c r="B8" s="677"/>
      <c r="C8" s="661" t="str">
        <f>IF('FTE Budget'!B31="", "",'FTE Budget'!B31)</f>
        <v/>
      </c>
      <c r="D8" s="654">
        <f t="shared" si="0"/>
        <v>0</v>
      </c>
      <c r="E8" s="654" t="str">
        <f t="shared" si="1"/>
        <v xml:space="preserve"> </v>
      </c>
      <c r="F8" s="654" t="str">
        <f t="shared" si="3"/>
        <v xml:space="preserve"> </v>
      </c>
      <c r="G8" s="655">
        <f>'FTE Budget'!V31</f>
        <v>0</v>
      </c>
      <c r="H8" s="460">
        <f>'FTE Budget'!Z31</f>
        <v>0</v>
      </c>
      <c r="I8" s="460">
        <f>'FTE Budget'!AA31</f>
        <v>0</v>
      </c>
      <c r="J8" s="460">
        <f t="shared" si="2"/>
        <v>0</v>
      </c>
      <c r="K8" s="656"/>
      <c r="L8" s="657">
        <f>'FTE Budget'!X31</f>
        <v>0</v>
      </c>
      <c r="M8" s="675" t="s">
        <v>135</v>
      </c>
    </row>
    <row r="9" spans="1:13" ht="15">
      <c r="A9" s="676" t="str">
        <f>IF('FTE Budget'!A32="", "",'FTE Budget'!A32)</f>
        <v/>
      </c>
      <c r="B9" s="677"/>
      <c r="C9" s="661" t="str">
        <f>IF('FTE Budget'!B32="", "",'FTE Budget'!B32)</f>
        <v/>
      </c>
      <c r="D9" s="654">
        <f t="shared" si="0"/>
        <v>0</v>
      </c>
      <c r="E9" s="654" t="str">
        <f t="shared" si="1"/>
        <v xml:space="preserve"> </v>
      </c>
      <c r="F9" s="654" t="str">
        <f t="shared" si="3"/>
        <v xml:space="preserve"> </v>
      </c>
      <c r="G9" s="655">
        <f>'FTE Budget'!V32</f>
        <v>0</v>
      </c>
      <c r="H9" s="460">
        <f>'FTE Budget'!Z32</f>
        <v>0</v>
      </c>
      <c r="I9" s="460">
        <f>'FTE Budget'!AA32</f>
        <v>0</v>
      </c>
      <c r="J9" s="460">
        <f t="shared" si="2"/>
        <v>0</v>
      </c>
      <c r="K9" s="656"/>
      <c r="L9" s="657">
        <f>'FTE Budget'!X32</f>
        <v>0</v>
      </c>
      <c r="M9" s="675" t="s">
        <v>135</v>
      </c>
    </row>
    <row r="10" spans="1:13" ht="15">
      <c r="A10" s="676" t="str">
        <f>IF('FTE Budget'!A33="", "",'FTE Budget'!A33)</f>
        <v/>
      </c>
      <c r="B10" s="677"/>
      <c r="C10" s="661" t="str">
        <f>IF('FTE Budget'!B33="", "",'FTE Budget'!B33)</f>
        <v/>
      </c>
      <c r="D10" s="654">
        <f t="shared" si="0"/>
        <v>0</v>
      </c>
      <c r="E10" s="654" t="str">
        <f t="shared" si="1"/>
        <v xml:space="preserve"> </v>
      </c>
      <c r="F10" s="654" t="str">
        <f t="shared" si="3"/>
        <v xml:space="preserve"> </v>
      </c>
      <c r="G10" s="655">
        <f>'FTE Budget'!V33</f>
        <v>0</v>
      </c>
      <c r="H10" s="460">
        <f>'FTE Budget'!Z33</f>
        <v>0</v>
      </c>
      <c r="I10" s="460">
        <f>'FTE Budget'!AA33</f>
        <v>0</v>
      </c>
      <c r="J10" s="460">
        <f t="shared" si="2"/>
        <v>0</v>
      </c>
      <c r="K10" s="656"/>
      <c r="L10" s="657">
        <f>'FTE Budget'!X33</f>
        <v>0</v>
      </c>
      <c r="M10" s="675" t="s">
        <v>135</v>
      </c>
    </row>
    <row r="11" spans="1:13" ht="15">
      <c r="A11" s="676" t="str">
        <f>IF('FTE Budget'!A34="", "",'FTE Budget'!A34)</f>
        <v/>
      </c>
      <c r="B11" s="677"/>
      <c r="C11" s="661" t="str">
        <f>IF('FTE Budget'!B34="", "",'FTE Budget'!B34)</f>
        <v/>
      </c>
      <c r="D11" s="654">
        <f t="shared" si="0"/>
        <v>0</v>
      </c>
      <c r="E11" s="654" t="str">
        <f t="shared" si="1"/>
        <v xml:space="preserve"> </v>
      </c>
      <c r="F11" s="654" t="str">
        <f t="shared" si="3"/>
        <v xml:space="preserve"> </v>
      </c>
      <c r="G11" s="655">
        <f>'FTE Budget'!V34</f>
        <v>0</v>
      </c>
      <c r="H11" s="460">
        <f>'FTE Budget'!Z34</f>
        <v>0</v>
      </c>
      <c r="I11" s="460">
        <f>'FTE Budget'!AA34</f>
        <v>0</v>
      </c>
      <c r="J11" s="460">
        <f t="shared" si="2"/>
        <v>0</v>
      </c>
      <c r="K11" s="656"/>
      <c r="L11" s="657">
        <f>'FTE Budget'!X34</f>
        <v>0</v>
      </c>
      <c r="M11" s="675" t="s">
        <v>135</v>
      </c>
    </row>
    <row r="12" spans="1:13" ht="15">
      <c r="A12" s="676" t="str">
        <f>IF('FTE Budget'!A35="", "",'FTE Budget'!A35)</f>
        <v/>
      </c>
      <c r="B12" s="678"/>
      <c r="C12" s="676" t="str">
        <f>IF('FTE Budget'!B35="", "",'FTE Budget'!B35)</f>
        <v/>
      </c>
      <c r="D12" s="654">
        <f t="shared" si="0"/>
        <v>0</v>
      </c>
      <c r="E12" s="654" t="str">
        <f t="shared" si="1"/>
        <v xml:space="preserve"> </v>
      </c>
      <c r="F12" s="654" t="str">
        <f t="shared" si="3"/>
        <v xml:space="preserve"> </v>
      </c>
      <c r="G12" s="655">
        <f>'FTE Budget'!V35</f>
        <v>0</v>
      </c>
      <c r="H12" s="460">
        <f>'FTE Budget'!Z35</f>
        <v>0</v>
      </c>
      <c r="I12" s="460">
        <f>'FTE Budget'!AA35</f>
        <v>0</v>
      </c>
      <c r="J12" s="460">
        <f t="shared" si="2"/>
        <v>0</v>
      </c>
      <c r="K12" s="656"/>
      <c r="L12" s="657">
        <f>'FTE Budget'!X35</f>
        <v>0</v>
      </c>
      <c r="M12" s="675" t="s">
        <v>135</v>
      </c>
    </row>
    <row r="13" spans="1:13" ht="15">
      <c r="A13" s="676" t="str">
        <f>IF('FTE Budget'!A36="", "",'FTE Budget'!A36)</f>
        <v/>
      </c>
      <c r="B13" s="678"/>
      <c r="C13" s="676" t="str">
        <f>IF('FTE Budget'!B36="", "",'FTE Budget'!B36)</f>
        <v/>
      </c>
      <c r="D13" s="654">
        <f t="shared" si="0"/>
        <v>0</v>
      </c>
      <c r="E13" s="654" t="str">
        <f t="shared" si="1"/>
        <v xml:space="preserve"> </v>
      </c>
      <c r="F13" s="654" t="str">
        <f t="shared" si="3"/>
        <v xml:space="preserve"> </v>
      </c>
      <c r="G13" s="655">
        <f>'FTE Budget'!V36</f>
        <v>0</v>
      </c>
      <c r="H13" s="460">
        <f>'FTE Budget'!Z36</f>
        <v>0</v>
      </c>
      <c r="I13" s="460">
        <f>'FTE Budget'!AA36</f>
        <v>0</v>
      </c>
      <c r="J13" s="460">
        <f t="shared" si="2"/>
        <v>0</v>
      </c>
      <c r="K13" s="656"/>
      <c r="L13" s="657">
        <f>'FTE Budget'!X36</f>
        <v>0</v>
      </c>
      <c r="M13" s="675" t="s">
        <v>135</v>
      </c>
    </row>
    <row r="14" spans="1:13" ht="19.5" customHeight="1">
      <c r="A14" s="676"/>
      <c r="B14" s="678"/>
      <c r="C14" s="676"/>
      <c r="D14" s="654"/>
      <c r="E14" s="654"/>
      <c r="F14" s="654"/>
      <c r="G14" s="655"/>
      <c r="H14" s="460"/>
      <c r="I14" s="460"/>
      <c r="J14" s="460"/>
      <c r="K14" s="656"/>
      <c r="L14" s="657"/>
      <c r="M14" s="675"/>
    </row>
    <row r="15" spans="1:13" ht="19.5" customHeight="1">
      <c r="A15" s="653"/>
    </row>
    <row r="16" spans="1:13" ht="14.25">
      <c r="A16" s="679" t="s">
        <v>291</v>
      </c>
    </row>
    <row r="17" spans="1:10" ht="14.25">
      <c r="A17" s="679"/>
    </row>
    <row r="18" spans="1:10" ht="14.25">
      <c r="A18" s="679" t="s">
        <v>292</v>
      </c>
      <c r="F18" s="679" t="s">
        <v>293</v>
      </c>
      <c r="G18" s="679"/>
      <c r="H18" s="679" t="s">
        <v>294</v>
      </c>
      <c r="I18" s="679"/>
      <c r="J18" s="679" t="s">
        <v>295</v>
      </c>
    </row>
    <row r="19" spans="1:10" ht="15">
      <c r="A19" s="676" t="str">
        <f>IF('FTE Budget'!A81="", "",'FTE Budget'!A81)</f>
        <v/>
      </c>
      <c r="F19" s="680">
        <f>'FTE Budget'!AB81</f>
        <v>0</v>
      </c>
      <c r="H19" s="680">
        <f>'FTE Budget'!AB82</f>
        <v>0</v>
      </c>
      <c r="J19" s="680">
        <f>SUM(F19,H19)</f>
        <v>0</v>
      </c>
    </row>
    <row r="20" spans="1:10" ht="15">
      <c r="A20" s="676" t="str">
        <f>IF('FTE Budget'!A82="", "",'FTE Budget'!A82)</f>
        <v/>
      </c>
      <c r="F20" s="655"/>
      <c r="H20" s="655"/>
      <c r="J20" s="655"/>
    </row>
    <row r="21" spans="1:10" ht="15">
      <c r="A21" s="676" t="str">
        <f>IF('FTE Budget'!A83="", "",'FTE Budget'!A83)</f>
        <v/>
      </c>
      <c r="F21" s="680">
        <f>'FTE Budget'!AB83</f>
        <v>0</v>
      </c>
      <c r="H21" s="680">
        <f>'FTE Budget'!AB84</f>
        <v>0</v>
      </c>
      <c r="J21" s="680">
        <f>SUM(F21,H21)</f>
        <v>0</v>
      </c>
    </row>
    <row r="22" spans="1:10" ht="14.25">
      <c r="A22" s="676" t="str">
        <f>IF('FTE Budget'!A84="", "",'FTE Budget'!A84)</f>
        <v/>
      </c>
    </row>
    <row r="52" spans="1:11" s="338" customFormat="1" ht="14.25">
      <c r="A52" s="718" t="s">
        <v>299</v>
      </c>
      <c r="B52" s="681"/>
      <c r="C52" s="681"/>
      <c r="D52" s="682"/>
      <c r="E52" s="683" t="s">
        <v>164</v>
      </c>
      <c r="F52" s="684"/>
      <c r="G52" s="685"/>
      <c r="H52" s="681"/>
      <c r="I52" s="681"/>
      <c r="J52" s="686" t="s">
        <v>298</v>
      </c>
      <c r="K52" s="687"/>
    </row>
  </sheetData>
  <dataValidations count="2">
    <dataValidation type="decimal" allowBlank="1" showInputMessage="1" showErrorMessage="1" sqref="D6:F14">
      <formula1>0</formula1>
      <formula2>12</formula2>
    </dataValidation>
    <dataValidation type="list" allowBlank="1" showErrorMessage="1" prompt="Cal_x000a_Acad_x000a_Sum" sqref="M6:M14">
      <formula1>"Cal, Acad, Sum"</formula1>
    </dataValidation>
  </dataValidations>
  <pageMargins left="0.5" right="0.5" top="0.5" bottom="0.5" header="0" footer="0"/>
  <pageSetup scale="89" fitToHeight="0" orientation="portrait" r:id="rId1"/>
  <ignoredErrors>
    <ignoredError sqref="G6:J21 F19:F21 A6:C13 G1 A19:A2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49"/>
  <sheetViews>
    <sheetView showGridLines="0" zoomScale="80" zoomScaleNormal="80" zoomScaleSheetLayoutView="85" workbookViewId="0">
      <selection activeCell="J3" sqref="J3"/>
    </sheetView>
  </sheetViews>
  <sheetFormatPr defaultColWidth="10" defaultRowHeight="12"/>
  <cols>
    <col min="1" max="1" width="23.75" style="338" customWidth="1"/>
    <col min="2" max="2" width="2.375" style="338" customWidth="1"/>
    <col min="3" max="3" width="12" style="338" customWidth="1"/>
    <col min="4" max="4" width="7.75" style="338" customWidth="1"/>
    <col min="5" max="5" width="7.875" style="338" customWidth="1"/>
    <col min="6" max="6" width="7.75" style="338" customWidth="1"/>
    <col min="7" max="7" width="11.25" style="338" customWidth="1"/>
    <col min="8" max="8" width="12.25" style="338" customWidth="1"/>
    <col min="9" max="9" width="13.875" style="338" customWidth="1"/>
    <col min="10" max="10" width="13.625" style="338" customWidth="1"/>
    <col min="11" max="11" width="2.375" style="642" customWidth="1"/>
    <col min="12" max="16384" width="10" style="338"/>
  </cols>
  <sheetData>
    <row r="1" spans="1:20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20" ht="23.1" customHeight="1">
      <c r="A2" s="550" t="s">
        <v>5</v>
      </c>
      <c r="B2" s="551"/>
      <c r="C2" s="552"/>
      <c r="D2" s="552"/>
      <c r="E2" s="552"/>
      <c r="F2" s="553"/>
      <c r="G2" s="553"/>
      <c r="H2" s="554" t="s">
        <v>165</v>
      </c>
      <c r="I2" s="877" t="s">
        <v>162</v>
      </c>
      <c r="J2" s="878"/>
      <c r="K2" s="628"/>
    </row>
    <row r="3" spans="1:20" ht="23.1" customHeight="1">
      <c r="A3" s="514" t="s">
        <v>6</v>
      </c>
      <c r="B3" s="143"/>
      <c r="C3" s="125"/>
      <c r="D3" s="125"/>
      <c r="E3" s="125"/>
      <c r="F3" s="125"/>
      <c r="G3" s="125"/>
      <c r="H3" s="717">
        <f>'FTE Budget'!AE17</f>
        <v>1096</v>
      </c>
      <c r="I3" s="341"/>
      <c r="J3" s="342">
        <f>'FTE Budget'!AH17</f>
        <v>1460</v>
      </c>
      <c r="K3" s="629"/>
    </row>
    <row r="4" spans="1:20" s="586" customFormat="1" ht="12" customHeight="1">
      <c r="A4" s="595" t="s">
        <v>215</v>
      </c>
      <c r="B4" s="579"/>
      <c r="C4" s="580"/>
      <c r="D4" s="580"/>
      <c r="E4" s="580"/>
      <c r="F4" s="580"/>
      <c r="G4" s="580"/>
      <c r="H4" s="581"/>
      <c r="I4" s="582"/>
      <c r="J4" s="583"/>
      <c r="K4" s="630"/>
    </row>
    <row r="5" spans="1:20" ht="12" customHeight="1">
      <c r="A5" s="593" t="s">
        <v>212</v>
      </c>
      <c r="B5" s="143"/>
      <c r="C5" s="125"/>
      <c r="D5" s="125"/>
      <c r="E5" s="125"/>
      <c r="F5" s="125"/>
      <c r="G5" s="125"/>
      <c r="H5" s="340"/>
      <c r="I5" s="341"/>
      <c r="J5" s="342"/>
      <c r="K5" s="629"/>
    </row>
    <row r="6" spans="1:20" s="590" customFormat="1" ht="12" customHeight="1">
      <c r="A6" s="594" t="s">
        <v>216</v>
      </c>
      <c r="B6" s="587"/>
      <c r="C6" s="588"/>
      <c r="D6" s="561"/>
      <c r="E6" s="561"/>
      <c r="F6" s="561"/>
      <c r="G6" s="561"/>
      <c r="H6" s="561"/>
      <c r="I6" s="561"/>
      <c r="J6" s="561"/>
      <c r="K6" s="631"/>
    </row>
    <row r="7" spans="1:20" ht="30" customHeight="1">
      <c r="A7" s="502" t="s">
        <v>7</v>
      </c>
      <c r="B7" s="503"/>
      <c r="C7" s="504" t="s">
        <v>8</v>
      </c>
      <c r="D7" s="504" t="s">
        <v>129</v>
      </c>
      <c r="E7" s="504" t="s">
        <v>130</v>
      </c>
      <c r="F7" s="504" t="s">
        <v>160</v>
      </c>
      <c r="G7" s="504" t="s">
        <v>131</v>
      </c>
      <c r="H7" s="504" t="s">
        <v>9</v>
      </c>
      <c r="I7" s="504" t="s">
        <v>10</v>
      </c>
      <c r="J7" s="505" t="s">
        <v>42</v>
      </c>
      <c r="K7" s="632"/>
      <c r="L7" s="464" t="s">
        <v>133</v>
      </c>
      <c r="M7" s="464" t="s">
        <v>134</v>
      </c>
      <c r="N7" s="463" t="s">
        <v>135</v>
      </c>
      <c r="O7" s="463" t="s">
        <v>136</v>
      </c>
      <c r="P7" s="463" t="s">
        <v>137</v>
      </c>
    </row>
    <row r="8" spans="1:20" ht="27.75" customHeight="1">
      <c r="A8" s="645" t="str">
        <f>IF('FTE Budget'!A19="", "",'FTE Budget'!A19)</f>
        <v/>
      </c>
      <c r="B8" s="646"/>
      <c r="C8" s="516" t="s">
        <v>211</v>
      </c>
      <c r="D8" s="647">
        <f t="shared" ref="D8:D15" si="0">IF(M8="Cal",12*L8," ")</f>
        <v>0</v>
      </c>
      <c r="E8" s="647" t="str">
        <f t="shared" ref="E8:E15" si="1">IF(M8="Acad",9*L8," ")</f>
        <v xml:space="preserve"> </v>
      </c>
      <c r="F8" s="647" t="str">
        <f>IF(M8="Sum",3*L8," ")</f>
        <v xml:space="preserve"> </v>
      </c>
      <c r="G8" s="648">
        <f>'FTE Budget'!AC19</f>
        <v>0</v>
      </c>
      <c r="H8" s="649">
        <f>'FTE Budget'!AG19</f>
        <v>0</v>
      </c>
      <c r="I8" s="649">
        <f>'FTE Budget'!AH19</f>
        <v>0</v>
      </c>
      <c r="J8" s="650">
        <f t="shared" ref="J8:J15" si="2">H8+I8</f>
        <v>0</v>
      </c>
      <c r="K8" s="633"/>
      <c r="L8" s="465">
        <f>'FTE Budget'!AE19</f>
        <v>0</v>
      </c>
      <c r="M8" s="674" t="s">
        <v>135</v>
      </c>
      <c r="N8"/>
      <c r="O8"/>
      <c r="P8"/>
    </row>
    <row r="9" spans="1:20" ht="27.75" customHeight="1">
      <c r="A9" s="645" t="str">
        <f>IF('FTE Budget'!A20="", "",'FTE Budget'!A20)</f>
        <v/>
      </c>
      <c r="B9" s="651"/>
      <c r="C9" s="644" t="str">
        <f>IF('FTE Budget'!B20="", "",'FTE Budget'!B20)</f>
        <v/>
      </c>
      <c r="D9" s="647">
        <f t="shared" si="0"/>
        <v>0</v>
      </c>
      <c r="E9" s="647" t="str">
        <f t="shared" si="1"/>
        <v xml:space="preserve"> </v>
      </c>
      <c r="F9" s="647" t="str">
        <f t="shared" ref="F9:F15" si="3">IF(M9="Sum",3*L9," ")</f>
        <v xml:space="preserve"> </v>
      </c>
      <c r="G9" s="648">
        <f>'FTE Budget'!AC20</f>
        <v>0</v>
      </c>
      <c r="H9" s="649">
        <f>'FTE Budget'!AG20</f>
        <v>0</v>
      </c>
      <c r="I9" s="649">
        <f>'FTE Budget'!AH20</f>
        <v>0</v>
      </c>
      <c r="J9" s="650">
        <f t="shared" si="2"/>
        <v>0</v>
      </c>
      <c r="K9" s="633"/>
      <c r="L9" s="465">
        <f>'FTE Budget'!AE20</f>
        <v>0</v>
      </c>
      <c r="M9" s="674" t="s">
        <v>135</v>
      </c>
      <c r="N9"/>
      <c r="O9"/>
      <c r="P9"/>
      <c r="T9" s="701"/>
    </row>
    <row r="10" spans="1:20" ht="27.75" customHeight="1">
      <c r="A10" s="645" t="str">
        <f>IF('FTE Budget'!A21="", "",'FTE Budget'!A21)</f>
        <v/>
      </c>
      <c r="B10" s="651"/>
      <c r="C10" s="644" t="str">
        <f>IF('FTE Budget'!B21="", "",'FTE Budget'!B21)</f>
        <v/>
      </c>
      <c r="D10" s="647">
        <f t="shared" si="0"/>
        <v>0</v>
      </c>
      <c r="E10" s="647" t="str">
        <f t="shared" si="1"/>
        <v xml:space="preserve"> </v>
      </c>
      <c r="F10" s="647" t="str">
        <f t="shared" si="3"/>
        <v xml:space="preserve"> </v>
      </c>
      <c r="G10" s="648">
        <f>'FTE Budget'!AC21</f>
        <v>0</v>
      </c>
      <c r="H10" s="649">
        <f>'FTE Budget'!AG21</f>
        <v>0</v>
      </c>
      <c r="I10" s="649">
        <f>'FTE Budget'!AH21</f>
        <v>0</v>
      </c>
      <c r="J10" s="650">
        <f t="shared" si="2"/>
        <v>0</v>
      </c>
      <c r="K10" s="633"/>
      <c r="L10" s="465">
        <f>'FTE Budget'!AE21</f>
        <v>0</v>
      </c>
      <c r="M10" s="674" t="s">
        <v>135</v>
      </c>
      <c r="N10"/>
      <c r="O10"/>
      <c r="P10"/>
    </row>
    <row r="11" spans="1:20" ht="27.75" customHeight="1">
      <c r="A11" s="645" t="str">
        <f>IF('FTE Budget'!A22="", "",'FTE Budget'!A22)</f>
        <v/>
      </c>
      <c r="B11" s="651"/>
      <c r="C11" s="644" t="str">
        <f>IF('FTE Budget'!B22="", "",'FTE Budget'!B22)</f>
        <v/>
      </c>
      <c r="D11" s="647">
        <f t="shared" si="0"/>
        <v>0</v>
      </c>
      <c r="E11" s="647" t="str">
        <f t="shared" si="1"/>
        <v xml:space="preserve"> </v>
      </c>
      <c r="F11" s="647" t="str">
        <f t="shared" si="3"/>
        <v xml:space="preserve"> </v>
      </c>
      <c r="G11" s="648">
        <f>'FTE Budget'!AC22</f>
        <v>0</v>
      </c>
      <c r="H11" s="649">
        <f>'FTE Budget'!AG22</f>
        <v>0</v>
      </c>
      <c r="I11" s="649">
        <f>'FTE Budget'!AH22</f>
        <v>0</v>
      </c>
      <c r="J11" s="650">
        <f t="shared" si="2"/>
        <v>0</v>
      </c>
      <c r="K11" s="633"/>
      <c r="L11" s="465">
        <f>'FTE Budget'!AE22</f>
        <v>0</v>
      </c>
      <c r="M11" s="674" t="s">
        <v>135</v>
      </c>
      <c r="N11"/>
      <c r="O11"/>
      <c r="P11"/>
    </row>
    <row r="12" spans="1:20" ht="27.75" customHeight="1">
      <c r="A12" s="645" t="str">
        <f>IF('FTE Budget'!A23="", "",'FTE Budget'!A23)</f>
        <v/>
      </c>
      <c r="B12" s="651"/>
      <c r="C12" s="644" t="str">
        <f>IF('FTE Budget'!B23="", "",'FTE Budget'!B23)</f>
        <v/>
      </c>
      <c r="D12" s="647">
        <f t="shared" si="0"/>
        <v>0</v>
      </c>
      <c r="E12" s="647" t="str">
        <f t="shared" si="1"/>
        <v xml:space="preserve"> </v>
      </c>
      <c r="F12" s="647" t="str">
        <f t="shared" si="3"/>
        <v xml:space="preserve"> </v>
      </c>
      <c r="G12" s="648">
        <f>'FTE Budget'!AC23</f>
        <v>0</v>
      </c>
      <c r="H12" s="649">
        <f>'FTE Budget'!AG23</f>
        <v>0</v>
      </c>
      <c r="I12" s="649">
        <f>'FTE Budget'!AH23</f>
        <v>0</v>
      </c>
      <c r="J12" s="650">
        <f t="shared" si="2"/>
        <v>0</v>
      </c>
      <c r="K12" s="633"/>
      <c r="L12" s="465">
        <f>'FTE Budget'!AE23</f>
        <v>0</v>
      </c>
      <c r="M12" s="674" t="s">
        <v>135</v>
      </c>
      <c r="N12"/>
      <c r="O12"/>
      <c r="P12"/>
    </row>
    <row r="13" spans="1:20" ht="27.75" customHeight="1">
      <c r="A13" s="645" t="str">
        <f>IF('FTE Budget'!A24="", "",'FTE Budget'!A24)</f>
        <v/>
      </c>
      <c r="B13" s="651"/>
      <c r="C13" s="644" t="str">
        <f>IF('FTE Budget'!B24="", "",'FTE Budget'!B24)</f>
        <v/>
      </c>
      <c r="D13" s="647">
        <f t="shared" si="0"/>
        <v>0</v>
      </c>
      <c r="E13" s="647" t="str">
        <f t="shared" si="1"/>
        <v xml:space="preserve"> </v>
      </c>
      <c r="F13" s="647" t="str">
        <f t="shared" si="3"/>
        <v xml:space="preserve"> </v>
      </c>
      <c r="G13" s="648">
        <f>'FTE Budget'!AC24</f>
        <v>0</v>
      </c>
      <c r="H13" s="649">
        <f>'FTE Budget'!AG24</f>
        <v>0</v>
      </c>
      <c r="I13" s="649">
        <f>'FTE Budget'!AH24</f>
        <v>0</v>
      </c>
      <c r="J13" s="650">
        <f t="shared" si="2"/>
        <v>0</v>
      </c>
      <c r="K13" s="633"/>
      <c r="L13" s="465">
        <f>'FTE Budget'!AE24</f>
        <v>0</v>
      </c>
      <c r="M13" s="674" t="s">
        <v>135</v>
      </c>
      <c r="N13"/>
      <c r="O13"/>
      <c r="P13"/>
    </row>
    <row r="14" spans="1:20" ht="27.75" customHeight="1">
      <c r="A14" s="645" t="str">
        <f>IF('FTE Budget'!A25="", "",'FTE Budget'!A25)</f>
        <v/>
      </c>
      <c r="B14" s="651"/>
      <c r="C14" s="644" t="str">
        <f>IF('FTE Budget'!B25="", "",'FTE Budget'!B25)</f>
        <v/>
      </c>
      <c r="D14" s="647">
        <f t="shared" si="0"/>
        <v>0</v>
      </c>
      <c r="E14" s="647" t="str">
        <f t="shared" si="1"/>
        <v xml:space="preserve"> </v>
      </c>
      <c r="F14" s="647" t="str">
        <f t="shared" si="3"/>
        <v xml:space="preserve"> </v>
      </c>
      <c r="G14" s="648">
        <f>'FTE Budget'!AC25</f>
        <v>0</v>
      </c>
      <c r="H14" s="649">
        <f>'FTE Budget'!AG25</f>
        <v>0</v>
      </c>
      <c r="I14" s="649">
        <f>'FTE Budget'!AH25</f>
        <v>0</v>
      </c>
      <c r="J14" s="650">
        <f t="shared" si="2"/>
        <v>0</v>
      </c>
      <c r="K14" s="633"/>
      <c r="L14" s="465">
        <f>'FTE Budget'!AE25</f>
        <v>0</v>
      </c>
      <c r="M14" s="674" t="s">
        <v>135</v>
      </c>
      <c r="N14"/>
      <c r="O14"/>
      <c r="P14"/>
    </row>
    <row r="15" spans="1:20" ht="27.75" customHeight="1" thickBot="1">
      <c r="A15" s="645" t="str">
        <f>IF('FTE Budget'!A28="", "",'FTE Budget'!A28)</f>
        <v/>
      </c>
      <c r="B15" s="651"/>
      <c r="C15" s="644" t="str">
        <f>IF('FTE Budget'!B28="", "",'FTE Budget'!B28)</f>
        <v/>
      </c>
      <c r="D15" s="647">
        <f t="shared" si="0"/>
        <v>0</v>
      </c>
      <c r="E15" s="647" t="str">
        <f t="shared" si="1"/>
        <v xml:space="preserve"> </v>
      </c>
      <c r="F15" s="647" t="str">
        <f t="shared" si="3"/>
        <v xml:space="preserve"> </v>
      </c>
      <c r="G15" s="648">
        <f>'FTE Budget'!AC28</f>
        <v>0</v>
      </c>
      <c r="H15" s="649">
        <f>'FTE Budget'!AG28</f>
        <v>0</v>
      </c>
      <c r="I15" s="649">
        <f>'FTE Budget'!AH28</f>
        <v>0</v>
      </c>
      <c r="J15" s="650">
        <f t="shared" si="2"/>
        <v>0</v>
      </c>
      <c r="K15" s="633"/>
      <c r="L15" s="465">
        <f>'FTE Budget'!AE28</f>
        <v>0</v>
      </c>
      <c r="M15" s="674" t="s">
        <v>135</v>
      </c>
      <c r="N15"/>
      <c r="O15"/>
      <c r="P15"/>
    </row>
    <row r="16" spans="1:20" ht="25.5" customHeight="1" thickTop="1" thickBot="1">
      <c r="A16" s="281"/>
      <c r="B16" s="126"/>
      <c r="C16" s="506" t="s">
        <v>11</v>
      </c>
      <c r="D16" s="127"/>
      <c r="E16" s="127"/>
      <c r="F16" s="126"/>
      <c r="G16" s="128"/>
      <c r="H16" s="352">
        <f>SUM(H8:H15)+SUM('Yr4 Cont.'!H6:H13)</f>
        <v>0</v>
      </c>
      <c r="I16" s="352">
        <f>SUM(I8:I15)+SUM('Yr4 Cont.'!I6:I13)</f>
        <v>0</v>
      </c>
      <c r="J16" s="352">
        <f>SUM(J8:J15)+SUM('Yr4 Cont.'!J6:J13)</f>
        <v>0</v>
      </c>
      <c r="K16" s="634"/>
      <c r="L16"/>
      <c r="M16"/>
    </row>
    <row r="17" spans="1:11" ht="12.75" customHeight="1" thickTop="1">
      <c r="A17" s="135" t="s">
        <v>43</v>
      </c>
      <c r="B17" s="135"/>
      <c r="C17" s="353"/>
      <c r="D17" s="353"/>
      <c r="E17" s="353"/>
      <c r="F17" s="353"/>
      <c r="G17" s="353"/>
      <c r="H17" s="354"/>
      <c r="I17" s="355"/>
      <c r="J17" s="123"/>
      <c r="K17" s="635"/>
    </row>
    <row r="18" spans="1:11" ht="12.75" customHeight="1">
      <c r="A18" s="703" t="str">
        <f>IF('FTE Budget'!A40="", "",'FTE Budget'!A40)</f>
        <v/>
      </c>
      <c r="B18" s="643"/>
      <c r="C18" s="354"/>
      <c r="D18" s="664" t="str">
        <f>IF('FTE Budget'!AI40="", "",'FTE Budget'!AI40)</f>
        <v/>
      </c>
      <c r="E18" s="354"/>
      <c r="F18" s="354"/>
      <c r="G18" s="354"/>
      <c r="H18" s="354"/>
      <c r="I18" s="355"/>
      <c r="J18" s="123"/>
      <c r="K18" s="635"/>
    </row>
    <row r="19" spans="1:11" ht="12.75" customHeight="1">
      <c r="A19" s="702" t="str">
        <f>IF('FTE Budget'!A41="", "",'FTE Budget'!A41)</f>
        <v/>
      </c>
      <c r="B19" s="137"/>
      <c r="C19" s="137" t="s">
        <v>0</v>
      </c>
      <c r="D19" s="665" t="str">
        <f>IF('FTE Budget'!AI41="", "",'FTE Budget'!AI41)</f>
        <v/>
      </c>
      <c r="E19" s="137"/>
      <c r="F19" s="137"/>
      <c r="G19" s="137"/>
      <c r="H19" s="137"/>
      <c r="I19" s="356"/>
      <c r="J19" s="357">
        <f>SUM(D18:D19)</f>
        <v>0</v>
      </c>
      <c r="K19" s="635"/>
    </row>
    <row r="20" spans="1:11" ht="12.75" customHeight="1">
      <c r="A20" s="508" t="s">
        <v>44</v>
      </c>
      <c r="B20" s="135"/>
      <c r="C20" s="129"/>
      <c r="D20" s="130"/>
      <c r="E20" s="130"/>
      <c r="F20" s="129"/>
      <c r="G20" s="129"/>
      <c r="H20" s="129"/>
      <c r="I20" s="131"/>
      <c r="J20" s="132"/>
      <c r="K20" s="635"/>
    </row>
    <row r="21" spans="1:11" ht="12.75" customHeight="1">
      <c r="A21" s="662" t="str">
        <f>IF('FTE Budget'!A46="", "",'FTE Budget'!A46)</f>
        <v/>
      </c>
      <c r="B21" s="359"/>
      <c r="C21" s="359"/>
      <c r="D21" s="664" t="str">
        <f>IF('FTE Budget'!AI46="", "",'FTE Budget'!AI46)</f>
        <v/>
      </c>
      <c r="E21" s="360"/>
      <c r="F21" s="359" t="s">
        <v>12</v>
      </c>
      <c r="G21" s="359"/>
      <c r="H21" s="359"/>
      <c r="I21" s="361"/>
      <c r="J21" s="133"/>
      <c r="K21" s="635"/>
    </row>
    <row r="22" spans="1:11" ht="12.75" customHeight="1">
      <c r="A22" s="663" t="str">
        <f>IF('FTE Budget'!A47="", "",'FTE Budget'!A47)</f>
        <v/>
      </c>
      <c r="B22" s="137"/>
      <c r="C22" s="137"/>
      <c r="D22" s="665" t="str">
        <f>IF('FTE Budget'!AI47="", "",'FTE Budget'!AI47)</f>
        <v/>
      </c>
      <c r="E22" s="136"/>
      <c r="F22" s="137" t="s">
        <v>0</v>
      </c>
      <c r="G22" s="137"/>
      <c r="H22" s="137"/>
      <c r="I22" s="356"/>
      <c r="J22" s="362">
        <f>SUM(D21:D22)</f>
        <v>0</v>
      </c>
      <c r="K22" s="635"/>
    </row>
    <row r="23" spans="1:11" ht="12.75" customHeight="1">
      <c r="A23" s="511" t="s">
        <v>45</v>
      </c>
      <c r="B23" s="124"/>
      <c r="C23" s="363"/>
      <c r="D23" s="364"/>
      <c r="E23" s="364"/>
      <c r="F23" s="363"/>
      <c r="G23" s="363"/>
      <c r="H23" s="363"/>
      <c r="I23" s="365"/>
      <c r="J23" s="123"/>
      <c r="K23" s="635"/>
    </row>
    <row r="24" spans="1:11" ht="12.75" customHeight="1">
      <c r="A24" s="662" t="str">
        <f>IF('FTE Budget'!A52="", "",'FTE Budget'!A52)</f>
        <v/>
      </c>
      <c r="B24" s="363"/>
      <c r="C24" s="363"/>
      <c r="D24" s="664" t="str">
        <f>IF('FTE Budget'!AI52="", "",'FTE Budget'!AI52)</f>
        <v/>
      </c>
      <c r="E24" s="364"/>
      <c r="F24" s="363" t="s">
        <v>0</v>
      </c>
      <c r="G24" s="363"/>
      <c r="H24" s="363"/>
      <c r="I24" s="366"/>
      <c r="J24" s="123"/>
      <c r="K24" s="635"/>
    </row>
    <row r="25" spans="1:11" ht="12.75" customHeight="1">
      <c r="A25" s="666" t="str">
        <f>IF('FTE Budget'!A53="", "",'FTE Budget'!A53)</f>
        <v/>
      </c>
      <c r="B25" s="363"/>
      <c r="C25" s="363"/>
      <c r="D25" s="667" t="str">
        <f>IF('FTE Budget'!AI53="", "",'FTE Budget'!AI53)</f>
        <v/>
      </c>
      <c r="E25" s="364"/>
      <c r="F25" s="363" t="s">
        <v>0</v>
      </c>
      <c r="G25" s="363"/>
      <c r="H25" s="363"/>
      <c r="I25" s="366"/>
      <c r="J25" s="123"/>
      <c r="K25" s="635"/>
    </row>
    <row r="26" spans="1:11" ht="12.75" customHeight="1">
      <c r="A26" s="663" t="str">
        <f>IF('FTE Budget'!A54="", "",'FTE Budget'!A54)</f>
        <v/>
      </c>
      <c r="B26" s="137"/>
      <c r="C26" s="137"/>
      <c r="D26" s="665" t="str">
        <f>IF('FTE Budget'!AI54="", "",'FTE Budget'!AI54)</f>
        <v/>
      </c>
      <c r="E26" s="136"/>
      <c r="F26" s="137" t="s">
        <v>0</v>
      </c>
      <c r="G26" s="137"/>
      <c r="H26" s="137"/>
      <c r="I26" s="367"/>
      <c r="J26" s="362">
        <f>SUM(D24:D26)</f>
        <v>0</v>
      </c>
      <c r="K26" s="635"/>
    </row>
    <row r="27" spans="1:11" ht="12.75" customHeight="1">
      <c r="A27" s="513" t="s">
        <v>85</v>
      </c>
      <c r="B27" s="124"/>
      <c r="C27" s="368"/>
      <c r="D27" s="368"/>
      <c r="E27" s="368"/>
      <c r="F27" s="368"/>
      <c r="G27" s="368"/>
      <c r="H27" s="368"/>
      <c r="I27" s="359"/>
      <c r="J27" s="132"/>
      <c r="K27" s="635"/>
    </row>
    <row r="28" spans="1:11" ht="12.75" customHeight="1">
      <c r="A28" s="662" t="str">
        <f>IF('FTE Budget'!A59="", "",'FTE Budget'!A59)</f>
        <v/>
      </c>
      <c r="B28" s="124"/>
      <c r="C28" s="368"/>
      <c r="D28" s="664" t="str">
        <f>IF('FTE Budget'!AI59="", "",'FTE Budget'!AI59)</f>
        <v/>
      </c>
      <c r="E28" s="368"/>
      <c r="F28" s="368"/>
      <c r="G28" s="368"/>
      <c r="H28" s="368"/>
      <c r="I28" s="359"/>
      <c r="J28" s="133"/>
      <c r="K28" s="635"/>
    </row>
    <row r="29" spans="1:11" ht="12.75" customHeight="1">
      <c r="A29" s="668" t="str">
        <f>IF('FTE Budget'!A60="", "",'FTE Budget'!A60)</f>
        <v/>
      </c>
      <c r="B29" s="124"/>
      <c r="C29" s="368"/>
      <c r="D29" s="669" t="str">
        <f>IF('FTE Budget'!AI60="", "",'FTE Budget'!AI60)</f>
        <v/>
      </c>
      <c r="E29" s="368"/>
      <c r="F29" s="368"/>
      <c r="G29" s="368"/>
      <c r="H29" s="368"/>
      <c r="I29" s="359"/>
      <c r="J29" s="133"/>
      <c r="K29" s="635"/>
    </row>
    <row r="30" spans="1:11" ht="12.75" customHeight="1">
      <c r="A30" s="663" t="str">
        <f>IF('FTE Budget'!A61="", "",'FTE Budget'!A61)</f>
        <v/>
      </c>
      <c r="B30" s="137"/>
      <c r="C30" s="137"/>
      <c r="D30" s="670" t="str">
        <f>IF('FTE Budget'!AI61="", "",'FTE Budget'!AI61)</f>
        <v/>
      </c>
      <c r="E30" s="137"/>
      <c r="F30" s="137"/>
      <c r="G30" s="137"/>
      <c r="H30" s="137"/>
      <c r="I30" s="356"/>
      <c r="J30" s="362">
        <f>SUM(D28:D30)</f>
        <v>0</v>
      </c>
      <c r="K30" s="635"/>
    </row>
    <row r="31" spans="1:11" ht="12.75" customHeight="1">
      <c r="A31" s="591" t="s">
        <v>213</v>
      </c>
      <c r="B31" s="592"/>
      <c r="C31" s="138"/>
      <c r="D31" s="134"/>
      <c r="E31" s="134"/>
      <c r="F31" s="134" t="s">
        <v>0</v>
      </c>
      <c r="G31" s="134"/>
      <c r="H31" s="134"/>
      <c r="I31" s="369"/>
      <c r="J31" s="370">
        <f>'FTE Budget'!AI66</f>
        <v>0</v>
      </c>
      <c r="K31" s="635"/>
    </row>
    <row r="32" spans="1:11" ht="12.75" customHeight="1">
      <c r="A32" s="591" t="s">
        <v>214</v>
      </c>
      <c r="B32" s="592"/>
      <c r="C32" s="138"/>
      <c r="D32" s="134"/>
      <c r="E32" s="134"/>
      <c r="F32" s="134" t="s">
        <v>0</v>
      </c>
      <c r="G32" s="134"/>
      <c r="H32" s="134"/>
      <c r="I32" s="369"/>
      <c r="J32" s="370">
        <f>'FTE Budget'!AI67</f>
        <v>0</v>
      </c>
      <c r="K32" s="635"/>
    </row>
    <row r="33" spans="1:11" ht="12.75" customHeight="1">
      <c r="A33" s="508" t="s">
        <v>46</v>
      </c>
      <c r="B33" s="135"/>
      <c r="C33" s="135"/>
      <c r="D33" s="135"/>
      <c r="E33" s="135"/>
      <c r="F33" s="129"/>
      <c r="G33" s="129"/>
      <c r="H33" s="129"/>
      <c r="I33" s="131"/>
      <c r="J33" s="123"/>
      <c r="K33" s="635"/>
    </row>
    <row r="34" spans="1:11" ht="12.75" customHeight="1">
      <c r="A34" s="510"/>
      <c r="B34" s="136"/>
      <c r="C34" s="137"/>
      <c r="D34" s="137"/>
      <c r="E34" s="137"/>
      <c r="F34" s="371" t="s">
        <v>0</v>
      </c>
      <c r="G34" s="137"/>
      <c r="H34" s="137"/>
      <c r="I34" s="356"/>
      <c r="J34" s="362">
        <f>SUM(A33:I34)</f>
        <v>0</v>
      </c>
      <c r="K34" s="635"/>
    </row>
    <row r="35" spans="1:11" ht="12.75" customHeight="1">
      <c r="A35" s="508" t="s">
        <v>47</v>
      </c>
      <c r="B35" s="135"/>
      <c r="C35" s="135"/>
      <c r="D35" s="129"/>
      <c r="E35" s="129"/>
      <c r="F35" s="129"/>
      <c r="G35" s="129"/>
      <c r="H35" s="129"/>
      <c r="I35" s="131"/>
      <c r="J35" s="123"/>
      <c r="K35" s="635"/>
    </row>
    <row r="36" spans="1:11" ht="12.75" customHeight="1">
      <c r="A36" s="662" t="str">
        <f>IF('FTE Budget'!A72="", "",'FTE Budget'!A72)</f>
        <v/>
      </c>
      <c r="B36" s="359"/>
      <c r="C36" s="359"/>
      <c r="D36" s="664" t="str">
        <f>IF('FTE Budget'!AI72="", "",'FTE Budget'!AI72)</f>
        <v/>
      </c>
      <c r="E36" s="359"/>
      <c r="F36" s="359"/>
      <c r="G36" s="359"/>
      <c r="H36" s="359"/>
      <c r="I36" s="361"/>
      <c r="J36" s="123"/>
      <c r="K36" s="635"/>
    </row>
    <row r="37" spans="1:11" ht="12.75" customHeight="1">
      <c r="A37" s="671" t="str">
        <f>IF('FTE Budget'!A73="", "",'FTE Budget'!A73)</f>
        <v/>
      </c>
      <c r="B37" s="359"/>
      <c r="C37" s="359"/>
      <c r="D37" s="673" t="str">
        <f>IF('FTE Budget'!AI73="", "",'FTE Budget'!AI73)</f>
        <v/>
      </c>
      <c r="E37" s="359"/>
      <c r="F37" s="359"/>
      <c r="G37" s="359"/>
      <c r="H37" s="359"/>
      <c r="I37" s="361"/>
      <c r="J37" s="123"/>
      <c r="K37" s="635"/>
    </row>
    <row r="38" spans="1:11" ht="12.75" customHeight="1">
      <c r="A38" s="671" t="str">
        <f>IF('FTE Budget'!A74="", "",'FTE Budget'!A74)</f>
        <v/>
      </c>
      <c r="B38" s="359"/>
      <c r="C38" s="359"/>
      <c r="D38" s="673" t="str">
        <f>IF('FTE Budget'!AI74="", "",'FTE Budget'!AI74)</f>
        <v/>
      </c>
      <c r="E38" s="359"/>
      <c r="F38" s="359"/>
      <c r="G38" s="359"/>
      <c r="H38" s="359"/>
      <c r="I38" s="361"/>
      <c r="J38" s="123"/>
      <c r="K38" s="635"/>
    </row>
    <row r="39" spans="1:11" ht="12.75" customHeight="1">
      <c r="A39" s="671" t="str">
        <f>IF('FTE Budget'!A75="", "",'FTE Budget'!A75)</f>
        <v/>
      </c>
      <c r="B39" s="359"/>
      <c r="C39" s="359"/>
      <c r="D39" s="673" t="str">
        <f>IF('FTE Budget'!AI75="", "",'FTE Budget'!AI75)</f>
        <v/>
      </c>
      <c r="E39" s="359"/>
      <c r="F39" s="359"/>
      <c r="G39" s="359"/>
      <c r="H39" s="359"/>
      <c r="I39" s="361"/>
      <c r="J39" s="123"/>
      <c r="K39" s="635"/>
    </row>
    <row r="40" spans="1:11" ht="12.75" customHeight="1">
      <c r="A40" s="672" t="str">
        <f>IF('FTE Budget'!A76="", "",'FTE Budget'!A76)</f>
        <v/>
      </c>
      <c r="B40" s="137"/>
      <c r="C40" s="137"/>
      <c r="D40" s="670" t="str">
        <f>IF('FTE Budget'!AI76="", "",'FTE Budget'!AI76)</f>
        <v/>
      </c>
      <c r="E40" s="137"/>
      <c r="F40" s="137"/>
      <c r="G40" s="137"/>
      <c r="H40" s="137"/>
      <c r="I40" s="356"/>
      <c r="J40" s="362">
        <f>SUM(D36:D40)</f>
        <v>0</v>
      </c>
      <c r="K40" s="635"/>
    </row>
    <row r="41" spans="1:11" ht="21.75" customHeight="1" thickBot="1">
      <c r="A41" s="517" t="s">
        <v>114</v>
      </c>
      <c r="F41" s="507"/>
      <c r="I41" s="518" t="s">
        <v>115</v>
      </c>
      <c r="J41" s="597">
        <f>'FTE Budget'!AI81+'FTE Budget'!AI83</f>
        <v>0</v>
      </c>
      <c r="K41" s="636"/>
    </row>
    <row r="42" spans="1:11" ht="24" customHeight="1" thickTop="1" thickBot="1">
      <c r="A42" s="151" t="s">
        <v>117</v>
      </c>
      <c r="B42" s="140"/>
      <c r="C42" s="138"/>
      <c r="D42" s="138"/>
      <c r="E42" s="138"/>
      <c r="F42" s="138"/>
      <c r="G42" s="138"/>
      <c r="H42" s="138"/>
      <c r="I42" s="139"/>
      <c r="J42" s="372">
        <f>J16+J19+J22+J26+J30+J31+J32+J34+J40+J41</f>
        <v>0</v>
      </c>
      <c r="K42" s="637"/>
    </row>
    <row r="43" spans="1:11" ht="21.75" customHeight="1" thickTop="1" thickBot="1">
      <c r="A43" s="517" t="s">
        <v>114</v>
      </c>
      <c r="F43" s="507"/>
      <c r="G43" s="373"/>
      <c r="H43" s="373"/>
      <c r="I43" s="519" t="s">
        <v>161</v>
      </c>
      <c r="J43" s="374">
        <f>'FTE Budget'!AI82+'FTE Budget'!AI84</f>
        <v>0</v>
      </c>
      <c r="K43" s="638"/>
    </row>
    <row r="44" spans="1:11" ht="22.5" customHeight="1" thickTop="1" thickBot="1">
      <c r="A44" s="150" t="s">
        <v>116</v>
      </c>
      <c r="B44" s="144"/>
      <c r="C44" s="145"/>
      <c r="D44" s="145"/>
      <c r="E44" s="145"/>
      <c r="F44" s="146"/>
      <c r="G44" s="146"/>
      <c r="H44" s="146"/>
      <c r="I44" s="147"/>
      <c r="J44" s="375">
        <f>SUM(J42:J43)</f>
        <v>0</v>
      </c>
      <c r="K44" s="639"/>
    </row>
    <row r="45" spans="1:11" ht="14.25">
      <c r="A45" s="152" t="s">
        <v>296</v>
      </c>
      <c r="B45" s="122"/>
      <c r="C45" s="122"/>
      <c r="D45" s="153" t="s">
        <v>163</v>
      </c>
      <c r="G45" s="376"/>
      <c r="H45" s="122"/>
      <c r="I45" s="122"/>
      <c r="J45" s="691" t="s">
        <v>297</v>
      </c>
      <c r="K45" s="640"/>
    </row>
    <row r="46" spans="1:11" ht="14.25">
      <c r="A46" s="152"/>
      <c r="B46" s="122"/>
      <c r="C46" s="122"/>
      <c r="D46" s="153"/>
      <c r="E46" s="521" t="s">
        <v>164</v>
      </c>
      <c r="F46" s="149"/>
      <c r="G46" s="376"/>
      <c r="H46" s="122"/>
      <c r="I46" s="122"/>
      <c r="J46" s="148" t="s">
        <v>23</v>
      </c>
      <c r="K46" s="640"/>
    </row>
    <row r="47" spans="1:11">
      <c r="A47" s="154"/>
      <c r="B47" s="8"/>
      <c r="C47" s="8"/>
      <c r="D47" s="8"/>
      <c r="E47" s="8"/>
      <c r="F47" s="8"/>
      <c r="G47" s="8"/>
      <c r="H47" s="8"/>
      <c r="I47" s="8"/>
      <c r="J47" s="8"/>
      <c r="K47" s="641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641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641"/>
    </row>
  </sheetData>
  <mergeCells count="1">
    <mergeCell ref="I2:J2"/>
  </mergeCells>
  <phoneticPr fontId="0" type="noConversion"/>
  <dataValidations count="3">
    <dataValidation type="decimal" allowBlank="1" showInputMessage="1" showErrorMessage="1" sqref="D8:F15">
      <formula1>0</formula1>
      <formula2>12</formula2>
    </dataValidation>
    <dataValidation type="list" allowBlank="1" showInputMessage="1" showErrorMessage="1" sqref="M8:M15">
      <formula1>$N$7:$P$7</formula1>
    </dataValidation>
    <dataValidation type="list" allowBlank="1" showInputMessage="1" showErrorMessage="1" sqref="M16">
      <formula1>$S$6:$U$6</formula1>
    </dataValidation>
  </dataValidations>
  <printOptions gridLinesSet="0"/>
  <pageMargins left="0.5" right="0.5" top="0.5" bottom="0.5" header="0" footer="0"/>
  <pageSetup scale="85" fitToHeight="0" orientation="portrait" horizontalDpi="4294967292" verticalDpi="4294967292" r:id="rId1"/>
  <headerFooter alignWithMargins="0"/>
  <ignoredErrors>
    <ignoredError sqref="A8:J44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80" zoomScaleNormal="80" zoomScaleSheetLayoutView="85" workbookViewId="0">
      <selection activeCell="A52" sqref="A52"/>
    </sheetView>
  </sheetViews>
  <sheetFormatPr defaultRowHeight="12"/>
  <cols>
    <col min="1" max="1" width="23.75" customWidth="1"/>
    <col min="2" max="2" width="2.625" customWidth="1"/>
    <col min="3" max="3" width="13" customWidth="1"/>
    <col min="4" max="6" width="7.75" customWidth="1"/>
    <col min="7" max="7" width="11.25" customWidth="1"/>
    <col min="8" max="8" width="12.375" customWidth="1"/>
    <col min="9" max="10" width="11.25" customWidth="1"/>
    <col min="11" max="11" width="3" style="687" customWidth="1"/>
  </cols>
  <sheetData>
    <row r="1" spans="1:13" s="338" customFormat="1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13" s="338" customFormat="1" ht="11.25" customHeight="1">
      <c r="A2" s="155"/>
      <c r="B2" s="7"/>
      <c r="C2" s="4"/>
      <c r="D2" s="4"/>
      <c r="E2" s="515"/>
      <c r="G2" s="227"/>
      <c r="H2" s="439"/>
      <c r="I2" s="549"/>
      <c r="J2" s="457"/>
      <c r="K2" s="627"/>
    </row>
    <row r="3" spans="1:13" s="338" customFormat="1" ht="17.850000000000001" customHeight="1">
      <c r="A3" s="660" t="s">
        <v>282</v>
      </c>
      <c r="B3" s="7"/>
      <c r="C3" s="4"/>
      <c r="D3" s="4"/>
      <c r="E3" s="515"/>
      <c r="G3" s="227"/>
      <c r="H3" s="439"/>
      <c r="I3" s="549"/>
      <c r="J3" s="457"/>
      <c r="K3" s="627"/>
    </row>
    <row r="4" spans="1:13" ht="14.25">
      <c r="A4" s="660" t="s">
        <v>283</v>
      </c>
    </row>
    <row r="5" spans="1:13" ht="29.25" customHeight="1">
      <c r="A5" s="658" t="s">
        <v>7</v>
      </c>
      <c r="B5" s="658"/>
      <c r="C5" s="659" t="s">
        <v>8</v>
      </c>
      <c r="D5" s="659" t="s">
        <v>284</v>
      </c>
      <c r="E5" s="659" t="s">
        <v>285</v>
      </c>
      <c r="F5" s="659" t="s">
        <v>160</v>
      </c>
      <c r="G5" s="659" t="s">
        <v>131</v>
      </c>
      <c r="H5" s="659" t="s">
        <v>286</v>
      </c>
      <c r="I5" s="659" t="s">
        <v>287</v>
      </c>
      <c r="J5" s="659" t="s">
        <v>288</v>
      </c>
      <c r="K5" s="632"/>
      <c r="L5" s="652" t="s">
        <v>133</v>
      </c>
      <c r="M5" s="652" t="s">
        <v>134</v>
      </c>
    </row>
    <row r="6" spans="1:13" ht="15">
      <c r="A6" s="676" t="str">
        <f>IF('FTE Budget'!A29="", "",'FTE Budget'!A29)</f>
        <v/>
      </c>
      <c r="B6" s="677"/>
      <c r="C6" s="661" t="str">
        <f>IF('FTE Budget'!B29="", "",'FTE Budget'!B29)</f>
        <v/>
      </c>
      <c r="D6" s="654">
        <f t="shared" ref="D6:D13" si="0">IF(M6="Cal",12*L6," ")</f>
        <v>0</v>
      </c>
      <c r="E6" s="654" t="str">
        <f t="shared" ref="E6:E13" si="1">IF(M6="Acad",9*L6," ")</f>
        <v xml:space="preserve"> </v>
      </c>
      <c r="F6" s="654" t="str">
        <f>IF(M6="Sum",3*L6," ")</f>
        <v xml:space="preserve"> </v>
      </c>
      <c r="G6" s="655">
        <f>'FTE Budget'!AC29</f>
        <v>0</v>
      </c>
      <c r="H6" s="460">
        <f>'FTE Budget'!AG29</f>
        <v>0</v>
      </c>
      <c r="I6" s="460">
        <f>'FTE Budget'!AH29</f>
        <v>0</v>
      </c>
      <c r="J6" s="460">
        <f t="shared" ref="J6:J13" si="2">H6+I6</f>
        <v>0</v>
      </c>
      <c r="K6" s="656"/>
      <c r="L6" s="657">
        <f>'FTE Budget'!AE29</f>
        <v>0</v>
      </c>
      <c r="M6" s="675" t="s">
        <v>135</v>
      </c>
    </row>
    <row r="7" spans="1:13" ht="15">
      <c r="A7" s="676" t="str">
        <f>IF('FTE Budget'!A30="", "",'FTE Budget'!A30)</f>
        <v/>
      </c>
      <c r="B7" s="677"/>
      <c r="C7" s="661" t="str">
        <f>IF('FTE Budget'!B30="", "",'FTE Budget'!B30)</f>
        <v/>
      </c>
      <c r="D7" s="654">
        <f t="shared" si="0"/>
        <v>0</v>
      </c>
      <c r="E7" s="654" t="str">
        <f t="shared" si="1"/>
        <v xml:space="preserve"> </v>
      </c>
      <c r="F7" s="654" t="str">
        <f t="shared" ref="F7:F13" si="3">IF(M7="Sum",3*L7," ")</f>
        <v xml:space="preserve"> </v>
      </c>
      <c r="G7" s="655">
        <f>'FTE Budget'!AC30</f>
        <v>0</v>
      </c>
      <c r="H7" s="460">
        <f>'FTE Budget'!AG30</f>
        <v>0</v>
      </c>
      <c r="I7" s="460">
        <f>'FTE Budget'!AH30</f>
        <v>0</v>
      </c>
      <c r="J7" s="460">
        <f t="shared" si="2"/>
        <v>0</v>
      </c>
      <c r="K7" s="656"/>
      <c r="L7" s="657">
        <f>'FTE Budget'!AE30</f>
        <v>0</v>
      </c>
      <c r="M7" s="675" t="s">
        <v>135</v>
      </c>
    </row>
    <row r="8" spans="1:13" ht="15">
      <c r="A8" s="676" t="str">
        <f>IF('FTE Budget'!A31="", "",'FTE Budget'!A31)</f>
        <v/>
      </c>
      <c r="B8" s="677"/>
      <c r="C8" s="661" t="str">
        <f>IF('FTE Budget'!B31="", "",'FTE Budget'!B31)</f>
        <v/>
      </c>
      <c r="D8" s="654">
        <f t="shared" si="0"/>
        <v>0</v>
      </c>
      <c r="E8" s="654" t="str">
        <f t="shared" si="1"/>
        <v xml:space="preserve"> </v>
      </c>
      <c r="F8" s="654" t="str">
        <f t="shared" si="3"/>
        <v xml:space="preserve"> </v>
      </c>
      <c r="G8" s="655">
        <f>'FTE Budget'!AC31</f>
        <v>0</v>
      </c>
      <c r="H8" s="460">
        <f>'FTE Budget'!AG31</f>
        <v>0</v>
      </c>
      <c r="I8" s="460">
        <f>'FTE Budget'!AH31</f>
        <v>0</v>
      </c>
      <c r="J8" s="460">
        <f t="shared" si="2"/>
        <v>0</v>
      </c>
      <c r="K8" s="656"/>
      <c r="L8" s="657">
        <f>'FTE Budget'!AE31</f>
        <v>0</v>
      </c>
      <c r="M8" s="675" t="s">
        <v>135</v>
      </c>
    </row>
    <row r="9" spans="1:13" ht="15">
      <c r="A9" s="676" t="str">
        <f>IF('FTE Budget'!A32="", "",'FTE Budget'!A32)</f>
        <v/>
      </c>
      <c r="B9" s="677"/>
      <c r="C9" s="661" t="str">
        <f>IF('FTE Budget'!B32="", "",'FTE Budget'!B32)</f>
        <v/>
      </c>
      <c r="D9" s="654">
        <f t="shared" si="0"/>
        <v>0</v>
      </c>
      <c r="E9" s="654" t="str">
        <f t="shared" si="1"/>
        <v xml:space="preserve"> </v>
      </c>
      <c r="F9" s="654" t="str">
        <f t="shared" si="3"/>
        <v xml:space="preserve"> </v>
      </c>
      <c r="G9" s="655">
        <f>'FTE Budget'!AC32</f>
        <v>0</v>
      </c>
      <c r="H9" s="460">
        <f>'FTE Budget'!AG32</f>
        <v>0</v>
      </c>
      <c r="I9" s="460">
        <f>'FTE Budget'!AH32</f>
        <v>0</v>
      </c>
      <c r="J9" s="460">
        <f t="shared" si="2"/>
        <v>0</v>
      </c>
      <c r="K9" s="656"/>
      <c r="L9" s="657">
        <f>'FTE Budget'!AE32</f>
        <v>0</v>
      </c>
      <c r="M9" s="675" t="s">
        <v>135</v>
      </c>
    </row>
    <row r="10" spans="1:13" ht="15">
      <c r="A10" s="676" t="str">
        <f>IF('FTE Budget'!A33="", "",'FTE Budget'!A33)</f>
        <v/>
      </c>
      <c r="B10" s="677"/>
      <c r="C10" s="661" t="str">
        <f>IF('FTE Budget'!B33="", "",'FTE Budget'!B33)</f>
        <v/>
      </c>
      <c r="D10" s="654">
        <f t="shared" si="0"/>
        <v>0</v>
      </c>
      <c r="E10" s="654" t="str">
        <f t="shared" si="1"/>
        <v xml:space="preserve"> </v>
      </c>
      <c r="F10" s="654" t="str">
        <f t="shared" si="3"/>
        <v xml:space="preserve"> </v>
      </c>
      <c r="G10" s="655">
        <f>'FTE Budget'!AC33</f>
        <v>0</v>
      </c>
      <c r="H10" s="460">
        <f>'FTE Budget'!AG33</f>
        <v>0</v>
      </c>
      <c r="I10" s="460">
        <f>'FTE Budget'!AH33</f>
        <v>0</v>
      </c>
      <c r="J10" s="460">
        <f t="shared" si="2"/>
        <v>0</v>
      </c>
      <c r="K10" s="656"/>
      <c r="L10" s="657">
        <f>'FTE Budget'!AE33</f>
        <v>0</v>
      </c>
      <c r="M10" s="675" t="s">
        <v>135</v>
      </c>
    </row>
    <row r="11" spans="1:13" ht="15">
      <c r="A11" s="676" t="str">
        <f>IF('FTE Budget'!A34="", "",'FTE Budget'!A34)</f>
        <v/>
      </c>
      <c r="B11" s="677"/>
      <c r="C11" s="661" t="str">
        <f>IF('FTE Budget'!B34="", "",'FTE Budget'!B34)</f>
        <v/>
      </c>
      <c r="D11" s="654">
        <f t="shared" si="0"/>
        <v>0</v>
      </c>
      <c r="E11" s="654" t="str">
        <f t="shared" si="1"/>
        <v xml:space="preserve"> </v>
      </c>
      <c r="F11" s="654" t="str">
        <f t="shared" si="3"/>
        <v xml:space="preserve"> </v>
      </c>
      <c r="G11" s="655">
        <f>'FTE Budget'!AC34</f>
        <v>0</v>
      </c>
      <c r="H11" s="460">
        <f>'FTE Budget'!AG34</f>
        <v>0</v>
      </c>
      <c r="I11" s="460">
        <f>'FTE Budget'!AH34</f>
        <v>0</v>
      </c>
      <c r="J11" s="460">
        <f t="shared" si="2"/>
        <v>0</v>
      </c>
      <c r="K11" s="656"/>
      <c r="L11" s="657">
        <f>'FTE Budget'!AE34</f>
        <v>0</v>
      </c>
      <c r="M11" s="675" t="s">
        <v>135</v>
      </c>
    </row>
    <row r="12" spans="1:13" ht="15">
      <c r="A12" s="676" t="str">
        <f>IF('FTE Budget'!A35="", "",'FTE Budget'!A35)</f>
        <v/>
      </c>
      <c r="B12" s="678"/>
      <c r="C12" s="676" t="str">
        <f>IF('FTE Budget'!B35="", "",'FTE Budget'!B35)</f>
        <v/>
      </c>
      <c r="D12" s="654">
        <f t="shared" si="0"/>
        <v>0</v>
      </c>
      <c r="E12" s="654" t="str">
        <f t="shared" si="1"/>
        <v xml:space="preserve"> </v>
      </c>
      <c r="F12" s="654" t="str">
        <f t="shared" si="3"/>
        <v xml:space="preserve"> </v>
      </c>
      <c r="G12" s="655">
        <f>'FTE Budget'!AC35</f>
        <v>0</v>
      </c>
      <c r="H12" s="460">
        <f>'FTE Budget'!AG35</f>
        <v>0</v>
      </c>
      <c r="I12" s="460">
        <f>'FTE Budget'!AH35</f>
        <v>0</v>
      </c>
      <c r="J12" s="460">
        <f t="shared" si="2"/>
        <v>0</v>
      </c>
      <c r="K12" s="656"/>
      <c r="L12" s="657">
        <f>'FTE Budget'!AE35</f>
        <v>0</v>
      </c>
      <c r="M12" s="675" t="s">
        <v>135</v>
      </c>
    </row>
    <row r="13" spans="1:13" ht="15">
      <c r="A13" s="676" t="str">
        <f>IF('FTE Budget'!A36="", "",'FTE Budget'!A36)</f>
        <v/>
      </c>
      <c r="B13" s="678"/>
      <c r="C13" s="676" t="str">
        <f>IF('FTE Budget'!B36="", "",'FTE Budget'!B36)</f>
        <v/>
      </c>
      <c r="D13" s="654">
        <f t="shared" si="0"/>
        <v>0</v>
      </c>
      <c r="E13" s="654" t="str">
        <f t="shared" si="1"/>
        <v xml:space="preserve"> </v>
      </c>
      <c r="F13" s="654" t="str">
        <f t="shared" si="3"/>
        <v xml:space="preserve"> </v>
      </c>
      <c r="G13" s="655">
        <f>'FTE Budget'!AC36</f>
        <v>0</v>
      </c>
      <c r="H13" s="460">
        <f>'FTE Budget'!AG36</f>
        <v>0</v>
      </c>
      <c r="I13" s="460">
        <f>'FTE Budget'!AH36</f>
        <v>0</v>
      </c>
      <c r="J13" s="460">
        <f t="shared" si="2"/>
        <v>0</v>
      </c>
      <c r="K13" s="656"/>
      <c r="L13" s="657">
        <f>'FTE Budget'!AE36</f>
        <v>0</v>
      </c>
      <c r="M13" s="675" t="s">
        <v>135</v>
      </c>
    </row>
    <row r="14" spans="1:13" ht="19.5" customHeight="1">
      <c r="A14" s="676"/>
      <c r="B14" s="678"/>
      <c r="C14" s="676"/>
      <c r="D14" s="654"/>
      <c r="E14" s="654"/>
      <c r="F14" s="654"/>
      <c r="G14" s="655"/>
      <c r="H14" s="460"/>
      <c r="I14" s="460"/>
      <c r="J14" s="460"/>
      <c r="K14" s="656"/>
      <c r="L14" s="657"/>
      <c r="M14" s="675"/>
    </row>
    <row r="15" spans="1:13" ht="19.5" customHeight="1">
      <c r="A15" s="653"/>
    </row>
    <row r="16" spans="1:13" ht="14.25">
      <c r="A16" s="679" t="s">
        <v>291</v>
      </c>
    </row>
    <row r="17" spans="1:10" ht="14.25">
      <c r="A17" s="679"/>
    </row>
    <row r="18" spans="1:10" ht="14.25">
      <c r="A18" s="679" t="s">
        <v>292</v>
      </c>
      <c r="F18" s="679" t="s">
        <v>293</v>
      </c>
      <c r="G18" s="679"/>
      <c r="H18" s="679" t="s">
        <v>294</v>
      </c>
      <c r="I18" s="679"/>
      <c r="J18" s="679" t="s">
        <v>295</v>
      </c>
    </row>
    <row r="19" spans="1:10" ht="15">
      <c r="A19" s="676" t="str">
        <f>IF('FTE Budget'!A81="", "",'FTE Budget'!A81)</f>
        <v/>
      </c>
      <c r="F19" s="680">
        <f>'FTE Budget'!AI81</f>
        <v>0</v>
      </c>
      <c r="H19" s="680">
        <f>'FTE Budget'!AI82</f>
        <v>0</v>
      </c>
      <c r="J19" s="680">
        <f>SUM(F19,H19)</f>
        <v>0</v>
      </c>
    </row>
    <row r="20" spans="1:10" ht="15">
      <c r="A20" s="676" t="str">
        <f>IF('FTE Budget'!A82="", "",'FTE Budget'!A82)</f>
        <v/>
      </c>
      <c r="F20" s="655"/>
      <c r="H20" s="655"/>
      <c r="J20" s="655"/>
    </row>
    <row r="21" spans="1:10" ht="15">
      <c r="A21" s="676" t="str">
        <f>IF('FTE Budget'!A83="", "",'FTE Budget'!A83)</f>
        <v/>
      </c>
      <c r="F21" s="680">
        <f>'FTE Budget'!AI83</f>
        <v>0</v>
      </c>
      <c r="H21" s="680">
        <f>'FTE Budget'!AI84</f>
        <v>0</v>
      </c>
      <c r="J21" s="680">
        <f>SUM(F21,H21)</f>
        <v>0</v>
      </c>
    </row>
    <row r="22" spans="1:10" ht="14.25">
      <c r="A22" s="676" t="str">
        <f>IF('FTE Budget'!A84="", "",'FTE Budget'!A84)</f>
        <v/>
      </c>
    </row>
    <row r="52" spans="1:11" s="338" customFormat="1" ht="14.25">
      <c r="A52" s="718" t="s">
        <v>299</v>
      </c>
      <c r="B52" s="681"/>
      <c r="C52" s="681"/>
      <c r="D52" s="682"/>
      <c r="E52" s="683" t="s">
        <v>164</v>
      </c>
      <c r="F52" s="684"/>
      <c r="G52" s="685"/>
      <c r="H52" s="681"/>
      <c r="I52" s="681"/>
      <c r="J52" s="686" t="s">
        <v>298</v>
      </c>
      <c r="K52" s="687"/>
    </row>
  </sheetData>
  <dataValidations count="2">
    <dataValidation type="list" allowBlank="1" showErrorMessage="1" prompt="Cal_x000a_Acad_x000a_Sum" sqref="M6:M14">
      <formula1>"Cal, Acad, Sum"</formula1>
    </dataValidation>
    <dataValidation type="decimal" allowBlank="1" showInputMessage="1" showErrorMessage="1" sqref="D6:F14">
      <formula1>0</formula1>
      <formula2>12</formula2>
    </dataValidation>
  </dataValidations>
  <pageMargins left="0.5" right="0.5" top="0.5" bottom="0.5" header="0" footer="0"/>
  <pageSetup scale="89" fitToHeight="0" orientation="portrait" r:id="rId1"/>
  <ignoredErrors>
    <ignoredError sqref="G1:J22 F19:F21 A19:A22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9"/>
  <sheetViews>
    <sheetView showGridLines="0" zoomScale="80" zoomScaleNormal="80" zoomScaleSheetLayoutView="85" workbookViewId="0">
      <selection activeCell="K9" sqref="K9"/>
    </sheetView>
  </sheetViews>
  <sheetFormatPr defaultColWidth="10" defaultRowHeight="12"/>
  <cols>
    <col min="1" max="1" width="23.75" style="338" customWidth="1"/>
    <col min="2" max="2" width="2.375" style="338" customWidth="1"/>
    <col min="3" max="3" width="12" style="338" customWidth="1"/>
    <col min="4" max="4" width="7.75" style="338" customWidth="1"/>
    <col min="5" max="5" width="7.875" style="338" customWidth="1"/>
    <col min="6" max="6" width="7.75" style="338" customWidth="1"/>
    <col min="7" max="7" width="11.25" style="338" customWidth="1"/>
    <col min="8" max="8" width="12.25" style="338" customWidth="1"/>
    <col min="9" max="9" width="13.875" style="338" customWidth="1"/>
    <col min="10" max="10" width="13.625" style="338" customWidth="1"/>
    <col min="11" max="11" width="2.375" style="642" customWidth="1"/>
    <col min="12" max="16384" width="10" style="338"/>
  </cols>
  <sheetData>
    <row r="1" spans="1:20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20" ht="20.25" customHeight="1">
      <c r="A2" s="550" t="s">
        <v>5</v>
      </c>
      <c r="B2" s="551"/>
      <c r="C2" s="552"/>
      <c r="D2" s="552"/>
      <c r="E2" s="552"/>
      <c r="F2" s="553"/>
      <c r="G2" s="553"/>
      <c r="H2" s="554" t="s">
        <v>165</v>
      </c>
      <c r="I2" s="877" t="s">
        <v>162</v>
      </c>
      <c r="J2" s="878"/>
      <c r="K2" s="628"/>
    </row>
    <row r="3" spans="1:20" ht="20.25" customHeight="1">
      <c r="A3" s="514" t="s">
        <v>6</v>
      </c>
      <c r="B3" s="143"/>
      <c r="C3" s="125"/>
      <c r="D3" s="125"/>
      <c r="E3" s="125"/>
      <c r="F3" s="125"/>
      <c r="G3" s="125"/>
      <c r="H3" s="717">
        <f>'FTE Budget'!AL17</f>
        <v>1461</v>
      </c>
      <c r="I3" s="341"/>
      <c r="J3" s="342">
        <f>'FTE Budget'!AO17</f>
        <v>1826</v>
      </c>
      <c r="K3" s="629"/>
    </row>
    <row r="4" spans="1:20" s="586" customFormat="1" ht="12" customHeight="1">
      <c r="A4" s="595" t="s">
        <v>215</v>
      </c>
      <c r="B4" s="579"/>
      <c r="C4" s="580"/>
      <c r="D4" s="580"/>
      <c r="E4" s="580"/>
      <c r="F4" s="580"/>
      <c r="G4" s="580"/>
      <c r="H4" s="581"/>
      <c r="I4" s="582"/>
      <c r="J4" s="583"/>
      <c r="K4" s="630"/>
    </row>
    <row r="5" spans="1:20" ht="12" customHeight="1">
      <c r="A5" s="593" t="s">
        <v>212</v>
      </c>
      <c r="B5" s="143"/>
      <c r="C5" s="125"/>
      <c r="D5" s="125"/>
      <c r="E5" s="125"/>
      <c r="F5" s="125"/>
      <c r="G5" s="125"/>
      <c r="H5" s="340"/>
      <c r="I5" s="341"/>
      <c r="J5" s="342"/>
      <c r="K5" s="629"/>
    </row>
    <row r="6" spans="1:20" s="590" customFormat="1" ht="12" customHeight="1">
      <c r="A6" s="594" t="s">
        <v>216</v>
      </c>
      <c r="B6" s="587"/>
      <c r="C6" s="588"/>
      <c r="D6" s="561"/>
      <c r="E6" s="561"/>
      <c r="F6" s="561"/>
      <c r="G6" s="561"/>
      <c r="H6" s="561"/>
      <c r="I6" s="561"/>
      <c r="J6" s="561"/>
      <c r="K6" s="631"/>
    </row>
    <row r="7" spans="1:20" ht="30" customHeight="1">
      <c r="A7" s="502" t="s">
        <v>7</v>
      </c>
      <c r="B7" s="503"/>
      <c r="C7" s="504" t="s">
        <v>8</v>
      </c>
      <c r="D7" s="504" t="s">
        <v>129</v>
      </c>
      <c r="E7" s="504" t="s">
        <v>130</v>
      </c>
      <c r="F7" s="504" t="s">
        <v>160</v>
      </c>
      <c r="G7" s="504" t="s">
        <v>131</v>
      </c>
      <c r="H7" s="504" t="s">
        <v>9</v>
      </c>
      <c r="I7" s="504" t="s">
        <v>10</v>
      </c>
      <c r="J7" s="505" t="s">
        <v>42</v>
      </c>
      <c r="K7" s="632"/>
      <c r="L7" s="464" t="s">
        <v>133</v>
      </c>
      <c r="M7" s="464" t="s">
        <v>134</v>
      </c>
      <c r="N7" s="463" t="s">
        <v>135</v>
      </c>
      <c r="O7" s="463" t="s">
        <v>136</v>
      </c>
      <c r="P7" s="463" t="s">
        <v>137</v>
      </c>
    </row>
    <row r="8" spans="1:20" ht="28.5" customHeight="1">
      <c r="A8" s="645" t="str">
        <f>IF('FTE Budget'!A19="", "",'FTE Budget'!A19)</f>
        <v/>
      </c>
      <c r="B8" s="646"/>
      <c r="C8" s="516" t="s">
        <v>211</v>
      </c>
      <c r="D8" s="647">
        <f t="shared" ref="D8:D15" si="0">IF(M8="Cal",12*L8," ")</f>
        <v>0</v>
      </c>
      <c r="E8" s="647" t="str">
        <f t="shared" ref="E8:E15" si="1">IF(M8="Acad",9*L8," ")</f>
        <v xml:space="preserve"> </v>
      </c>
      <c r="F8" s="647" t="str">
        <f>IF(M8="Sum",3*L8," ")</f>
        <v xml:space="preserve"> </v>
      </c>
      <c r="G8" s="648">
        <f>'FTE Budget'!AJ19</f>
        <v>0</v>
      </c>
      <c r="H8" s="649">
        <f>'FTE Budget'!AN19</f>
        <v>0</v>
      </c>
      <c r="I8" s="649">
        <f>'FTE Budget'!AO19</f>
        <v>0</v>
      </c>
      <c r="J8" s="650">
        <f t="shared" ref="J8:J15" si="2">H8+I8</f>
        <v>0</v>
      </c>
      <c r="K8" s="633"/>
      <c r="L8" s="465">
        <f>'FTE Budget'!AL19</f>
        <v>0</v>
      </c>
      <c r="M8" s="674" t="s">
        <v>135</v>
      </c>
      <c r="N8"/>
      <c r="O8"/>
      <c r="P8"/>
    </row>
    <row r="9" spans="1:20" ht="28.5" customHeight="1">
      <c r="A9" s="645" t="str">
        <f>IF('FTE Budget'!A20="", "",'FTE Budget'!A20)</f>
        <v/>
      </c>
      <c r="B9" s="651"/>
      <c r="C9" s="644" t="str">
        <f>IF('FTE Budget'!B20="", "",'FTE Budget'!B20)</f>
        <v/>
      </c>
      <c r="D9" s="647">
        <f t="shared" si="0"/>
        <v>0</v>
      </c>
      <c r="E9" s="647" t="str">
        <f t="shared" si="1"/>
        <v xml:space="preserve"> </v>
      </c>
      <c r="F9" s="647" t="str">
        <f t="shared" ref="F9:F15" si="3">IF(M9="Sum",3*L9," ")</f>
        <v xml:space="preserve"> </v>
      </c>
      <c r="G9" s="648">
        <f>'FTE Budget'!AJ20</f>
        <v>0</v>
      </c>
      <c r="H9" s="649">
        <f>'FTE Budget'!AN20</f>
        <v>0</v>
      </c>
      <c r="I9" s="649">
        <f>'FTE Budget'!AO20</f>
        <v>0</v>
      </c>
      <c r="J9" s="650">
        <f t="shared" si="2"/>
        <v>0</v>
      </c>
      <c r="K9" s="633"/>
      <c r="L9" s="465">
        <f>'FTE Budget'!AL20</f>
        <v>0</v>
      </c>
      <c r="M9" s="674" t="s">
        <v>135</v>
      </c>
      <c r="N9"/>
      <c r="O9"/>
      <c r="P9"/>
      <c r="T9" s="701"/>
    </row>
    <row r="10" spans="1:20" ht="28.5" customHeight="1">
      <c r="A10" s="645" t="str">
        <f>IF('FTE Budget'!A21="", "",'FTE Budget'!A21)</f>
        <v/>
      </c>
      <c r="B10" s="651"/>
      <c r="C10" s="644" t="str">
        <f>IF('FTE Budget'!B21="", "",'FTE Budget'!B21)</f>
        <v/>
      </c>
      <c r="D10" s="647">
        <f t="shared" si="0"/>
        <v>0</v>
      </c>
      <c r="E10" s="647" t="str">
        <f t="shared" si="1"/>
        <v xml:space="preserve"> </v>
      </c>
      <c r="F10" s="647" t="str">
        <f t="shared" si="3"/>
        <v xml:space="preserve"> </v>
      </c>
      <c r="G10" s="648">
        <f>'FTE Budget'!AJ21</f>
        <v>0</v>
      </c>
      <c r="H10" s="649">
        <f>'FTE Budget'!AN21</f>
        <v>0</v>
      </c>
      <c r="I10" s="649">
        <f>'FTE Budget'!AO21</f>
        <v>0</v>
      </c>
      <c r="J10" s="650">
        <f t="shared" si="2"/>
        <v>0</v>
      </c>
      <c r="K10" s="633"/>
      <c r="L10" s="465">
        <f>'FTE Budget'!AL21</f>
        <v>0</v>
      </c>
      <c r="M10" s="674" t="s">
        <v>135</v>
      </c>
      <c r="N10"/>
      <c r="O10"/>
      <c r="P10"/>
    </row>
    <row r="11" spans="1:20" ht="28.5" customHeight="1">
      <c r="A11" s="645" t="str">
        <f>IF('FTE Budget'!A22="", "",'FTE Budget'!A22)</f>
        <v/>
      </c>
      <c r="B11" s="651"/>
      <c r="C11" s="644" t="str">
        <f>IF('FTE Budget'!B22="", "",'FTE Budget'!B22)</f>
        <v/>
      </c>
      <c r="D11" s="647">
        <f t="shared" si="0"/>
        <v>0</v>
      </c>
      <c r="E11" s="647" t="str">
        <f t="shared" si="1"/>
        <v xml:space="preserve"> </v>
      </c>
      <c r="F11" s="647" t="str">
        <f t="shared" si="3"/>
        <v xml:space="preserve"> </v>
      </c>
      <c r="G11" s="648">
        <f>'FTE Budget'!AJ22</f>
        <v>0</v>
      </c>
      <c r="H11" s="649">
        <f>'FTE Budget'!AN22</f>
        <v>0</v>
      </c>
      <c r="I11" s="649">
        <f>'FTE Budget'!AO22</f>
        <v>0</v>
      </c>
      <c r="J11" s="650">
        <f t="shared" si="2"/>
        <v>0</v>
      </c>
      <c r="K11" s="633"/>
      <c r="L11" s="465">
        <f>'FTE Budget'!AL22</f>
        <v>0</v>
      </c>
      <c r="M11" s="674" t="s">
        <v>135</v>
      </c>
      <c r="N11"/>
      <c r="O11"/>
      <c r="P11"/>
    </row>
    <row r="12" spans="1:20" ht="28.5" customHeight="1">
      <c r="A12" s="645" t="str">
        <f>IF('FTE Budget'!A23="", "",'FTE Budget'!A23)</f>
        <v/>
      </c>
      <c r="B12" s="651"/>
      <c r="C12" s="644" t="str">
        <f>IF('FTE Budget'!B23="", "",'FTE Budget'!B23)</f>
        <v/>
      </c>
      <c r="D12" s="647">
        <f t="shared" si="0"/>
        <v>0</v>
      </c>
      <c r="E12" s="647" t="str">
        <f t="shared" si="1"/>
        <v xml:space="preserve"> </v>
      </c>
      <c r="F12" s="647" t="str">
        <f t="shared" si="3"/>
        <v xml:space="preserve"> </v>
      </c>
      <c r="G12" s="648">
        <f>'FTE Budget'!AJ23</f>
        <v>0</v>
      </c>
      <c r="H12" s="649">
        <f>'FTE Budget'!AN23</f>
        <v>0</v>
      </c>
      <c r="I12" s="649">
        <f>'FTE Budget'!AO23</f>
        <v>0</v>
      </c>
      <c r="J12" s="650">
        <f t="shared" si="2"/>
        <v>0</v>
      </c>
      <c r="K12" s="633"/>
      <c r="L12" s="465">
        <f>'FTE Budget'!AL23</f>
        <v>0</v>
      </c>
      <c r="M12" s="674" t="s">
        <v>135</v>
      </c>
      <c r="N12"/>
      <c r="O12"/>
      <c r="P12"/>
    </row>
    <row r="13" spans="1:20" ht="28.5" customHeight="1">
      <c r="A13" s="645" t="str">
        <f>IF('FTE Budget'!A24="", "",'FTE Budget'!A24)</f>
        <v/>
      </c>
      <c r="B13" s="651"/>
      <c r="C13" s="644" t="str">
        <f>IF('FTE Budget'!B24="", "",'FTE Budget'!B24)</f>
        <v/>
      </c>
      <c r="D13" s="647">
        <f t="shared" si="0"/>
        <v>0</v>
      </c>
      <c r="E13" s="647" t="str">
        <f t="shared" si="1"/>
        <v xml:space="preserve"> </v>
      </c>
      <c r="F13" s="647" t="str">
        <f t="shared" si="3"/>
        <v xml:space="preserve"> </v>
      </c>
      <c r="G13" s="648">
        <f>'FTE Budget'!AJ24</f>
        <v>0</v>
      </c>
      <c r="H13" s="649">
        <f>'FTE Budget'!AN24</f>
        <v>0</v>
      </c>
      <c r="I13" s="649">
        <f>'FTE Budget'!AO24</f>
        <v>0</v>
      </c>
      <c r="J13" s="650">
        <f t="shared" si="2"/>
        <v>0</v>
      </c>
      <c r="K13" s="633"/>
      <c r="L13" s="465">
        <f>'FTE Budget'!AL24</f>
        <v>0</v>
      </c>
      <c r="M13" s="674" t="s">
        <v>135</v>
      </c>
      <c r="N13"/>
      <c r="O13"/>
      <c r="P13"/>
    </row>
    <row r="14" spans="1:20" ht="28.5" customHeight="1">
      <c r="A14" s="645" t="str">
        <f>IF('FTE Budget'!A25="", "",'FTE Budget'!A25)</f>
        <v/>
      </c>
      <c r="B14" s="651"/>
      <c r="C14" s="644" t="str">
        <f>IF('FTE Budget'!B25="", "",'FTE Budget'!B25)</f>
        <v/>
      </c>
      <c r="D14" s="647">
        <f t="shared" si="0"/>
        <v>0</v>
      </c>
      <c r="E14" s="647" t="str">
        <f t="shared" si="1"/>
        <v xml:space="preserve"> </v>
      </c>
      <c r="F14" s="647" t="str">
        <f t="shared" si="3"/>
        <v xml:space="preserve"> </v>
      </c>
      <c r="G14" s="648">
        <f>'FTE Budget'!AJ25</f>
        <v>0</v>
      </c>
      <c r="H14" s="649">
        <f>'FTE Budget'!AN25</f>
        <v>0</v>
      </c>
      <c r="I14" s="649">
        <f>'FTE Budget'!AO25</f>
        <v>0</v>
      </c>
      <c r="J14" s="650">
        <f t="shared" si="2"/>
        <v>0</v>
      </c>
      <c r="K14" s="633"/>
      <c r="L14" s="465">
        <f>'FTE Budget'!AL25</f>
        <v>0</v>
      </c>
      <c r="M14" s="674" t="s">
        <v>135</v>
      </c>
      <c r="N14"/>
      <c r="O14"/>
      <c r="P14"/>
    </row>
    <row r="15" spans="1:20" ht="28.5" customHeight="1" thickBot="1">
      <c r="A15" s="645" t="str">
        <f>IF('FTE Budget'!A28="", "",'FTE Budget'!A28)</f>
        <v/>
      </c>
      <c r="B15" s="651"/>
      <c r="C15" s="644" t="str">
        <f>IF('FTE Budget'!B28="", "",'FTE Budget'!B28)</f>
        <v/>
      </c>
      <c r="D15" s="647">
        <f t="shared" si="0"/>
        <v>0</v>
      </c>
      <c r="E15" s="647" t="str">
        <f t="shared" si="1"/>
        <v xml:space="preserve"> </v>
      </c>
      <c r="F15" s="647" t="str">
        <f t="shared" si="3"/>
        <v xml:space="preserve"> </v>
      </c>
      <c r="G15" s="648">
        <f>'FTE Budget'!AJ28</f>
        <v>0</v>
      </c>
      <c r="H15" s="649">
        <f>'FTE Budget'!AN28</f>
        <v>0</v>
      </c>
      <c r="I15" s="649">
        <f>'FTE Budget'!AO28</f>
        <v>0</v>
      </c>
      <c r="J15" s="650">
        <f t="shared" si="2"/>
        <v>0</v>
      </c>
      <c r="K15" s="633"/>
      <c r="L15" s="465">
        <f>'FTE Budget'!AL28</f>
        <v>0</v>
      </c>
      <c r="M15" s="674" t="s">
        <v>135</v>
      </c>
      <c r="N15"/>
      <c r="O15"/>
      <c r="P15"/>
    </row>
    <row r="16" spans="1:20" ht="25.5" customHeight="1" thickTop="1" thickBot="1">
      <c r="A16" s="281"/>
      <c r="B16" s="126"/>
      <c r="C16" s="506" t="s">
        <v>11</v>
      </c>
      <c r="D16" s="127"/>
      <c r="E16" s="127"/>
      <c r="F16" s="126"/>
      <c r="G16" s="128"/>
      <c r="H16" s="352">
        <f>SUM(H8:H15)+SUM('Yr5 Cont.'!H6:H13)</f>
        <v>0</v>
      </c>
      <c r="I16" s="352">
        <f>SUM(I8:I15)+SUM('Yr5 Cont.'!I6:I13)</f>
        <v>0</v>
      </c>
      <c r="J16" s="352">
        <f>SUM(J8:J15)+SUM('Yr5 Cont.'!J6:J13)</f>
        <v>0</v>
      </c>
      <c r="K16" s="634"/>
      <c r="L16"/>
      <c r="M16"/>
    </row>
    <row r="17" spans="1:11" ht="13.5" customHeight="1" thickTop="1">
      <c r="A17" s="135" t="s">
        <v>43</v>
      </c>
      <c r="B17" s="135"/>
      <c r="C17" s="353"/>
      <c r="D17" s="353"/>
      <c r="E17" s="353"/>
      <c r="F17" s="353"/>
      <c r="G17" s="353"/>
      <c r="H17" s="354"/>
      <c r="I17" s="355"/>
      <c r="J17" s="123"/>
      <c r="K17" s="635"/>
    </row>
    <row r="18" spans="1:11" ht="13.5" customHeight="1">
      <c r="A18" s="703" t="str">
        <f>IF('FTE Budget'!A40="", "",'FTE Budget'!A40)</f>
        <v/>
      </c>
      <c r="B18" s="643"/>
      <c r="C18" s="354"/>
      <c r="D18" s="664" t="str">
        <f>IF('FTE Budget'!AP40="", "",'FTE Budget'!AP40)</f>
        <v/>
      </c>
      <c r="E18" s="354"/>
      <c r="F18" s="354"/>
      <c r="G18" s="354"/>
      <c r="H18" s="354"/>
      <c r="I18" s="355"/>
      <c r="J18" s="123"/>
      <c r="K18" s="635"/>
    </row>
    <row r="19" spans="1:11" ht="13.5" customHeight="1">
      <c r="A19" s="702" t="str">
        <f>IF('FTE Budget'!A41="", "",'FTE Budget'!A41)</f>
        <v/>
      </c>
      <c r="B19" s="137"/>
      <c r="C19" s="137" t="s">
        <v>0</v>
      </c>
      <c r="D19" s="665" t="str">
        <f>IF('FTE Budget'!AP41="", "",'FTE Budget'!AP41)</f>
        <v/>
      </c>
      <c r="E19" s="137"/>
      <c r="F19" s="137"/>
      <c r="G19" s="137"/>
      <c r="H19" s="137"/>
      <c r="I19" s="356"/>
      <c r="J19" s="357">
        <f>SUM(D18:D19)</f>
        <v>0</v>
      </c>
      <c r="K19" s="635"/>
    </row>
    <row r="20" spans="1:11" ht="13.5" customHeight="1">
      <c r="A20" s="508" t="s">
        <v>44</v>
      </c>
      <c r="B20" s="135"/>
      <c r="C20" s="129"/>
      <c r="D20" s="130"/>
      <c r="E20" s="130"/>
      <c r="F20" s="129"/>
      <c r="G20" s="129"/>
      <c r="H20" s="129"/>
      <c r="I20" s="131"/>
      <c r="J20" s="132"/>
      <c r="K20" s="635"/>
    </row>
    <row r="21" spans="1:11" ht="13.5" customHeight="1">
      <c r="A21" s="662" t="str">
        <f>IF('FTE Budget'!A46="", "",'FTE Budget'!A46)</f>
        <v/>
      </c>
      <c r="B21" s="359"/>
      <c r="C21" s="359"/>
      <c r="D21" s="664" t="str">
        <f>IF('FTE Budget'!AP46="", "",'FTE Budget'!AP46)</f>
        <v/>
      </c>
      <c r="E21" s="360"/>
      <c r="F21" s="359" t="s">
        <v>12</v>
      </c>
      <c r="G21" s="359"/>
      <c r="H21" s="359"/>
      <c r="I21" s="361"/>
      <c r="J21" s="133"/>
      <c r="K21" s="635"/>
    </row>
    <row r="22" spans="1:11" ht="13.5" customHeight="1">
      <c r="A22" s="663" t="str">
        <f>IF('FTE Budget'!A47="", "",'FTE Budget'!A47)</f>
        <v/>
      </c>
      <c r="B22" s="137"/>
      <c r="C22" s="137"/>
      <c r="D22" s="665" t="str">
        <f>IF('FTE Budget'!AP47="", "",'FTE Budget'!AP47)</f>
        <v/>
      </c>
      <c r="E22" s="136"/>
      <c r="F22" s="137" t="s">
        <v>0</v>
      </c>
      <c r="G22" s="137"/>
      <c r="H22" s="137"/>
      <c r="I22" s="356"/>
      <c r="J22" s="362">
        <f>SUM(D21:D22)</f>
        <v>0</v>
      </c>
      <c r="K22" s="635"/>
    </row>
    <row r="23" spans="1:11" ht="13.5" customHeight="1">
      <c r="A23" s="511" t="s">
        <v>45</v>
      </c>
      <c r="B23" s="124"/>
      <c r="C23" s="363"/>
      <c r="D23" s="364"/>
      <c r="E23" s="364"/>
      <c r="F23" s="363"/>
      <c r="G23" s="363"/>
      <c r="H23" s="363"/>
      <c r="I23" s="365"/>
      <c r="J23" s="123"/>
      <c r="K23" s="635"/>
    </row>
    <row r="24" spans="1:11" ht="13.5" customHeight="1">
      <c r="A24" s="662" t="str">
        <f>IF('FTE Budget'!A52="", "",'FTE Budget'!A52)</f>
        <v/>
      </c>
      <c r="B24" s="363"/>
      <c r="C24" s="363"/>
      <c r="D24" s="664" t="str">
        <f>IF('FTE Budget'!AP52="", "",'FTE Budget'!AP52)</f>
        <v/>
      </c>
      <c r="E24" s="364"/>
      <c r="F24" s="363" t="s">
        <v>0</v>
      </c>
      <c r="G24" s="363"/>
      <c r="H24" s="363"/>
      <c r="I24" s="366"/>
      <c r="J24" s="123"/>
      <c r="K24" s="635"/>
    </row>
    <row r="25" spans="1:11" ht="13.5" customHeight="1">
      <c r="A25" s="666" t="str">
        <f>IF('FTE Budget'!A53="", "",'FTE Budget'!A53)</f>
        <v/>
      </c>
      <c r="B25" s="363"/>
      <c r="C25" s="363"/>
      <c r="D25" s="667" t="str">
        <f>IF('FTE Budget'!AP53="", "",'FTE Budget'!AP53)</f>
        <v/>
      </c>
      <c r="E25" s="364"/>
      <c r="F25" s="363" t="s">
        <v>0</v>
      </c>
      <c r="G25" s="363"/>
      <c r="H25" s="363"/>
      <c r="I25" s="366"/>
      <c r="J25" s="123"/>
      <c r="K25" s="635"/>
    </row>
    <row r="26" spans="1:11" ht="13.5" customHeight="1">
      <c r="A26" s="663" t="str">
        <f>IF('FTE Budget'!A54="", "",'FTE Budget'!A54)</f>
        <v/>
      </c>
      <c r="B26" s="137"/>
      <c r="C26" s="137"/>
      <c r="D26" s="665" t="str">
        <f>IF('FTE Budget'!AP54="", "",'FTE Budget'!AP54)</f>
        <v/>
      </c>
      <c r="E26" s="136"/>
      <c r="F26" s="137" t="s">
        <v>0</v>
      </c>
      <c r="G26" s="137"/>
      <c r="H26" s="137"/>
      <c r="I26" s="367"/>
      <c r="J26" s="362">
        <f>SUM(D24:D26)</f>
        <v>0</v>
      </c>
      <c r="K26" s="635"/>
    </row>
    <row r="27" spans="1:11" ht="13.5" customHeight="1">
      <c r="A27" s="513" t="s">
        <v>85</v>
      </c>
      <c r="B27" s="124"/>
      <c r="C27" s="368"/>
      <c r="D27" s="368"/>
      <c r="E27" s="368"/>
      <c r="F27" s="368"/>
      <c r="G27" s="368"/>
      <c r="H27" s="368"/>
      <c r="I27" s="359"/>
      <c r="J27" s="132"/>
      <c r="K27" s="635"/>
    </row>
    <row r="28" spans="1:11" ht="13.5" customHeight="1">
      <c r="A28" s="662" t="str">
        <f>IF('FTE Budget'!A59="", "",'FTE Budget'!A59)</f>
        <v/>
      </c>
      <c r="B28" s="124"/>
      <c r="C28" s="368"/>
      <c r="D28" s="664" t="str">
        <f>IF('FTE Budget'!AP59="", "",'FTE Budget'!AP59)</f>
        <v/>
      </c>
      <c r="E28" s="368"/>
      <c r="F28" s="368"/>
      <c r="G28" s="368"/>
      <c r="H28" s="368"/>
      <c r="I28" s="359"/>
      <c r="J28" s="133"/>
      <c r="K28" s="635"/>
    </row>
    <row r="29" spans="1:11" ht="13.5" customHeight="1">
      <c r="A29" s="668" t="str">
        <f>IF('FTE Budget'!A60="", "",'FTE Budget'!A60)</f>
        <v/>
      </c>
      <c r="B29" s="124"/>
      <c r="C29" s="368"/>
      <c r="D29" s="669" t="str">
        <f>IF('FTE Budget'!AP60="", "",'FTE Budget'!AP60)</f>
        <v/>
      </c>
      <c r="E29" s="368"/>
      <c r="F29" s="368"/>
      <c r="G29" s="368"/>
      <c r="H29" s="368"/>
      <c r="I29" s="359"/>
      <c r="J29" s="133"/>
      <c r="K29" s="635"/>
    </row>
    <row r="30" spans="1:11" ht="13.5" customHeight="1">
      <c r="A30" s="663" t="str">
        <f>IF('FTE Budget'!A61="", "",'FTE Budget'!A61)</f>
        <v/>
      </c>
      <c r="B30" s="137"/>
      <c r="C30" s="137"/>
      <c r="D30" s="670" t="str">
        <f>IF('FTE Budget'!AP61="", "",'FTE Budget'!AP61)</f>
        <v/>
      </c>
      <c r="E30" s="137"/>
      <c r="F30" s="137"/>
      <c r="G30" s="137"/>
      <c r="H30" s="137"/>
      <c r="I30" s="356"/>
      <c r="J30" s="362">
        <f>SUM(D28:D30)</f>
        <v>0</v>
      </c>
      <c r="K30" s="635"/>
    </row>
    <row r="31" spans="1:11" ht="13.5" customHeight="1">
      <c r="A31" s="591" t="s">
        <v>213</v>
      </c>
      <c r="B31" s="592"/>
      <c r="C31" s="138"/>
      <c r="D31" s="134"/>
      <c r="E31" s="134"/>
      <c r="F31" s="134" t="s">
        <v>0</v>
      </c>
      <c r="G31" s="134"/>
      <c r="H31" s="134"/>
      <c r="I31" s="369"/>
      <c r="J31" s="370">
        <f>'FTE Budget'!AP66</f>
        <v>0</v>
      </c>
      <c r="K31" s="635"/>
    </row>
    <row r="32" spans="1:11" ht="13.5" customHeight="1">
      <c r="A32" s="591" t="s">
        <v>214</v>
      </c>
      <c r="B32" s="592"/>
      <c r="C32" s="138"/>
      <c r="D32" s="134"/>
      <c r="E32" s="134"/>
      <c r="F32" s="134" t="s">
        <v>0</v>
      </c>
      <c r="G32" s="134"/>
      <c r="H32" s="134"/>
      <c r="I32" s="369"/>
      <c r="J32" s="370">
        <f>'FTE Budget'!AP67</f>
        <v>0</v>
      </c>
      <c r="K32" s="635"/>
    </row>
    <row r="33" spans="1:11" ht="13.5" customHeight="1">
      <c r="A33" s="508" t="s">
        <v>46</v>
      </c>
      <c r="B33" s="135"/>
      <c r="C33" s="135"/>
      <c r="D33" s="135"/>
      <c r="E33" s="135"/>
      <c r="F33" s="129"/>
      <c r="G33" s="129"/>
      <c r="H33" s="129"/>
      <c r="I33" s="131"/>
      <c r="J33" s="123"/>
      <c r="K33" s="635"/>
    </row>
    <row r="34" spans="1:11" ht="13.5" customHeight="1">
      <c r="A34" s="510"/>
      <c r="B34" s="136"/>
      <c r="C34" s="137"/>
      <c r="D34" s="137"/>
      <c r="E34" s="137"/>
      <c r="F34" s="371" t="s">
        <v>0</v>
      </c>
      <c r="G34" s="137"/>
      <c r="H34" s="137"/>
      <c r="I34" s="356"/>
      <c r="J34" s="362">
        <f>SUM(A33:I34)</f>
        <v>0</v>
      </c>
      <c r="K34" s="635"/>
    </row>
    <row r="35" spans="1:11" ht="13.5" customHeight="1">
      <c r="A35" s="508" t="s">
        <v>47</v>
      </c>
      <c r="B35" s="135"/>
      <c r="C35" s="135"/>
      <c r="D35" s="129"/>
      <c r="E35" s="129"/>
      <c r="F35" s="129"/>
      <c r="G35" s="129"/>
      <c r="H35" s="129"/>
      <c r="I35" s="131"/>
      <c r="J35" s="123"/>
      <c r="K35" s="635"/>
    </row>
    <row r="36" spans="1:11" ht="13.5" customHeight="1">
      <c r="A36" s="662" t="str">
        <f>IF('FTE Budget'!A72="", "",'FTE Budget'!A72)</f>
        <v/>
      </c>
      <c r="B36" s="359"/>
      <c r="C36" s="359"/>
      <c r="D36" s="664" t="str">
        <f>IF('FTE Budget'!AP72="", "",'FTE Budget'!AP72)</f>
        <v/>
      </c>
      <c r="E36" s="359"/>
      <c r="F36" s="359"/>
      <c r="G36" s="359"/>
      <c r="H36" s="359"/>
      <c r="I36" s="361"/>
      <c r="J36" s="123"/>
      <c r="K36" s="635"/>
    </row>
    <row r="37" spans="1:11" ht="13.5" customHeight="1">
      <c r="A37" s="671" t="str">
        <f>IF('FTE Budget'!A73="", "",'FTE Budget'!A73)</f>
        <v/>
      </c>
      <c r="B37" s="359"/>
      <c r="C37" s="359"/>
      <c r="D37" s="673" t="str">
        <f>IF('FTE Budget'!AP73="", "",'FTE Budget'!AP73)</f>
        <v/>
      </c>
      <c r="E37" s="359"/>
      <c r="F37" s="359"/>
      <c r="G37" s="359"/>
      <c r="H37" s="359"/>
      <c r="I37" s="361"/>
      <c r="J37" s="123"/>
      <c r="K37" s="635"/>
    </row>
    <row r="38" spans="1:11" ht="13.5" customHeight="1">
      <c r="A38" s="671" t="str">
        <f>IF('FTE Budget'!A74="", "",'FTE Budget'!A74)</f>
        <v/>
      </c>
      <c r="B38" s="359"/>
      <c r="C38" s="359"/>
      <c r="D38" s="673" t="str">
        <f>IF('FTE Budget'!AP74="", "",'FTE Budget'!AP74)</f>
        <v/>
      </c>
      <c r="E38" s="359"/>
      <c r="F38" s="359"/>
      <c r="G38" s="359"/>
      <c r="H38" s="359"/>
      <c r="I38" s="361"/>
      <c r="J38" s="123"/>
      <c r="K38" s="635"/>
    </row>
    <row r="39" spans="1:11" ht="13.5" customHeight="1">
      <c r="A39" s="671" t="str">
        <f>IF('FTE Budget'!A75="", "",'FTE Budget'!A75)</f>
        <v/>
      </c>
      <c r="B39" s="359"/>
      <c r="C39" s="359"/>
      <c r="D39" s="673" t="str">
        <f>IF('FTE Budget'!AP75="", "",'FTE Budget'!AP75)</f>
        <v/>
      </c>
      <c r="E39" s="359"/>
      <c r="F39" s="359"/>
      <c r="G39" s="359"/>
      <c r="H39" s="359"/>
      <c r="I39" s="361"/>
      <c r="J39" s="123"/>
      <c r="K39" s="635"/>
    </row>
    <row r="40" spans="1:11" ht="13.5" customHeight="1">
      <c r="A40" s="672" t="str">
        <f>IF('FTE Budget'!A76="", "",'FTE Budget'!A76)</f>
        <v/>
      </c>
      <c r="B40" s="137"/>
      <c r="C40" s="137"/>
      <c r="D40" s="670" t="str">
        <f>IF('FTE Budget'!AP76="", "",'FTE Budget'!AP76)</f>
        <v/>
      </c>
      <c r="E40" s="137"/>
      <c r="F40" s="137"/>
      <c r="G40" s="137"/>
      <c r="H40" s="137"/>
      <c r="I40" s="356"/>
      <c r="J40" s="362">
        <f>SUM(D36:D40)</f>
        <v>0</v>
      </c>
      <c r="K40" s="635"/>
    </row>
    <row r="41" spans="1:11" ht="19.5" customHeight="1" thickBot="1">
      <c r="A41" s="517" t="s">
        <v>114</v>
      </c>
      <c r="F41" s="507"/>
      <c r="I41" s="518" t="s">
        <v>115</v>
      </c>
      <c r="J41" s="597">
        <f>'FTE Budget'!AP81+'FTE Budget'!AP83</f>
        <v>0</v>
      </c>
      <c r="K41" s="636"/>
    </row>
    <row r="42" spans="1:11" ht="19.5" customHeight="1" thickTop="1" thickBot="1">
      <c r="A42" s="151" t="s">
        <v>117</v>
      </c>
      <c r="B42" s="140"/>
      <c r="C42" s="138"/>
      <c r="D42" s="138"/>
      <c r="E42" s="138"/>
      <c r="F42" s="138"/>
      <c r="G42" s="138"/>
      <c r="H42" s="138"/>
      <c r="I42" s="139"/>
      <c r="J42" s="372">
        <f>J16+J19+J22+J26+J30+J31+J32+J34+J40+J41</f>
        <v>0</v>
      </c>
      <c r="K42" s="637"/>
    </row>
    <row r="43" spans="1:11" ht="19.5" customHeight="1" thickTop="1" thickBot="1">
      <c r="A43" s="517" t="s">
        <v>114</v>
      </c>
      <c r="F43" s="507"/>
      <c r="G43" s="373"/>
      <c r="H43" s="373"/>
      <c r="I43" s="519" t="s">
        <v>161</v>
      </c>
      <c r="J43" s="374">
        <f>'FTE Budget'!AP82+'FTE Budget'!AP84</f>
        <v>0</v>
      </c>
      <c r="K43" s="638"/>
    </row>
    <row r="44" spans="1:11" ht="19.5" customHeight="1" thickTop="1" thickBot="1">
      <c r="A44" s="150" t="s">
        <v>116</v>
      </c>
      <c r="B44" s="144"/>
      <c r="C44" s="145"/>
      <c r="D44" s="145"/>
      <c r="E44" s="145"/>
      <c r="F44" s="146"/>
      <c r="G44" s="146"/>
      <c r="H44" s="146"/>
      <c r="I44" s="147"/>
      <c r="J44" s="375">
        <f>SUM(J42:J43)</f>
        <v>0</v>
      </c>
      <c r="K44" s="639"/>
    </row>
    <row r="45" spans="1:11" ht="14.25">
      <c r="A45" s="152" t="s">
        <v>296</v>
      </c>
      <c r="B45" s="122"/>
      <c r="C45" s="122"/>
      <c r="D45" s="153" t="s">
        <v>163</v>
      </c>
      <c r="G45" s="376"/>
      <c r="H45" s="122"/>
      <c r="I45" s="122"/>
      <c r="J45" s="691" t="s">
        <v>297</v>
      </c>
      <c r="K45" s="640"/>
    </row>
    <row r="46" spans="1:11" ht="14.25">
      <c r="A46" s="152"/>
      <c r="B46" s="122"/>
      <c r="C46" s="122"/>
      <c r="D46" s="153"/>
      <c r="E46" s="521" t="s">
        <v>164</v>
      </c>
      <c r="F46" s="149"/>
      <c r="G46" s="376"/>
      <c r="H46" s="122"/>
      <c r="I46" s="122"/>
      <c r="J46" s="148" t="s">
        <v>23</v>
      </c>
      <c r="K46" s="640"/>
    </row>
    <row r="47" spans="1:11">
      <c r="A47" s="154"/>
      <c r="B47" s="8"/>
      <c r="C47" s="8"/>
      <c r="D47" s="8"/>
      <c r="E47" s="8"/>
      <c r="F47" s="8"/>
      <c r="G47" s="8"/>
      <c r="H47" s="8"/>
      <c r="I47" s="8"/>
      <c r="J47" s="8"/>
      <c r="K47" s="641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641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641"/>
    </row>
  </sheetData>
  <mergeCells count="1">
    <mergeCell ref="I2:J2"/>
  </mergeCells>
  <phoneticPr fontId="0" type="noConversion"/>
  <dataValidations count="3">
    <dataValidation type="decimal" allowBlank="1" showInputMessage="1" showErrorMessage="1" sqref="D8:F15">
      <formula1>0</formula1>
      <formula2>12</formula2>
    </dataValidation>
    <dataValidation type="list" allowBlank="1" showInputMessage="1" showErrorMessage="1" sqref="M16">
      <formula1>$S$6:$U$6</formula1>
    </dataValidation>
    <dataValidation type="list" allowBlank="1" showInputMessage="1" showErrorMessage="1" sqref="M8:M15">
      <formula1>$N$7:$P$7</formula1>
    </dataValidation>
  </dataValidations>
  <printOptions gridLinesSet="0"/>
  <pageMargins left="0.5" right="0.5" top="0.5" bottom="0.5" header="0" footer="0"/>
  <pageSetup scale="85" fitToHeight="0" orientation="portrait" horizontalDpi="4294967292" verticalDpi="4294967292" r:id="rId1"/>
  <headerFooter alignWithMargins="0"/>
  <ignoredErrors>
    <ignoredError sqref="G1:K20 A8:E40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80" zoomScaleNormal="80" workbookViewId="0">
      <selection activeCell="G28" sqref="G28"/>
    </sheetView>
  </sheetViews>
  <sheetFormatPr defaultRowHeight="12"/>
  <cols>
    <col min="1" max="1" width="23.75" customWidth="1"/>
    <col min="2" max="2" width="2.625" customWidth="1"/>
    <col min="3" max="3" width="18.875" bestFit="1" customWidth="1"/>
    <col min="4" max="6" width="7.75" customWidth="1"/>
    <col min="7" max="7" width="11.25" customWidth="1"/>
    <col min="8" max="8" width="12.25" customWidth="1"/>
    <col min="9" max="10" width="11.25" customWidth="1"/>
    <col min="11" max="11" width="3" style="687" customWidth="1"/>
  </cols>
  <sheetData>
    <row r="1" spans="1:13" s="338" customFormat="1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13" s="338" customFormat="1" ht="11.25" customHeight="1">
      <c r="A2" s="155"/>
      <c r="B2" s="7"/>
      <c r="C2" s="4"/>
      <c r="D2" s="4"/>
      <c r="E2" s="515"/>
      <c r="G2" s="227"/>
      <c r="H2" s="439"/>
      <c r="I2" s="549"/>
      <c r="J2" s="457"/>
      <c r="K2" s="627"/>
    </row>
    <row r="3" spans="1:13" s="338" customFormat="1" ht="17.850000000000001" customHeight="1">
      <c r="A3" s="660" t="s">
        <v>282</v>
      </c>
      <c r="B3" s="7"/>
      <c r="C3" s="4"/>
      <c r="D3" s="4"/>
      <c r="E3" s="515"/>
      <c r="G3" s="227"/>
      <c r="H3" s="439"/>
      <c r="I3" s="549"/>
      <c r="J3" s="457"/>
      <c r="K3" s="627"/>
    </row>
    <row r="4" spans="1:13" ht="14.25">
      <c r="A4" s="660" t="s">
        <v>283</v>
      </c>
    </row>
    <row r="5" spans="1:13" ht="31.5" customHeight="1">
      <c r="A5" s="658" t="s">
        <v>7</v>
      </c>
      <c r="B5" s="658"/>
      <c r="C5" s="659" t="s">
        <v>8</v>
      </c>
      <c r="D5" s="659" t="s">
        <v>284</v>
      </c>
      <c r="E5" s="659" t="s">
        <v>285</v>
      </c>
      <c r="F5" s="659" t="s">
        <v>160</v>
      </c>
      <c r="G5" s="659" t="s">
        <v>131</v>
      </c>
      <c r="H5" s="659" t="s">
        <v>286</v>
      </c>
      <c r="I5" s="659" t="s">
        <v>287</v>
      </c>
      <c r="J5" s="659" t="s">
        <v>288</v>
      </c>
      <c r="K5" s="632"/>
      <c r="L5" s="652" t="s">
        <v>133</v>
      </c>
      <c r="M5" s="652" t="s">
        <v>134</v>
      </c>
    </row>
    <row r="6" spans="1:13" ht="15">
      <c r="A6" s="676" t="str">
        <f>IF('FTE Budget'!A29="", "",'FTE Budget'!A29)</f>
        <v/>
      </c>
      <c r="B6" s="677"/>
      <c r="C6" s="661" t="str">
        <f>IF('FTE Budget'!B29="", "",'FTE Budget'!B29)</f>
        <v/>
      </c>
      <c r="D6" s="654">
        <f t="shared" ref="D6:D13" si="0">IF(M6="Cal",12*L6," ")</f>
        <v>0</v>
      </c>
      <c r="E6" s="654" t="str">
        <f t="shared" ref="E6:E13" si="1">IF(M6="Acad",9*L6," ")</f>
        <v xml:space="preserve"> </v>
      </c>
      <c r="F6" s="654" t="str">
        <f>IF(M6="Sum",3*L6," ")</f>
        <v xml:space="preserve"> </v>
      </c>
      <c r="G6" s="655">
        <f>'FTE Budget'!AJ29</f>
        <v>0</v>
      </c>
      <c r="H6" s="460">
        <f>'FTE Budget'!AN29</f>
        <v>0</v>
      </c>
      <c r="I6" s="460">
        <f>'FTE Budget'!AO29</f>
        <v>0</v>
      </c>
      <c r="J6" s="460">
        <f t="shared" ref="J6:J13" si="2">H6+I6</f>
        <v>0</v>
      </c>
      <c r="K6" s="656"/>
      <c r="L6" s="657">
        <f>'FTE Budget'!AL29</f>
        <v>0</v>
      </c>
      <c r="M6" s="675" t="s">
        <v>135</v>
      </c>
    </row>
    <row r="7" spans="1:13" ht="15">
      <c r="A7" s="676" t="str">
        <f>IF('FTE Budget'!A30="", "",'FTE Budget'!A30)</f>
        <v/>
      </c>
      <c r="B7" s="677"/>
      <c r="C7" s="661" t="str">
        <f>IF('FTE Budget'!B30="", "",'FTE Budget'!B30)</f>
        <v/>
      </c>
      <c r="D7" s="654">
        <f t="shared" si="0"/>
        <v>0</v>
      </c>
      <c r="E7" s="654" t="str">
        <f t="shared" si="1"/>
        <v xml:space="preserve"> </v>
      </c>
      <c r="F7" s="654" t="str">
        <f t="shared" ref="F7:F13" si="3">IF(M7="Sum",3*L7," ")</f>
        <v xml:space="preserve"> </v>
      </c>
      <c r="G7" s="655">
        <f>'FTE Budget'!AJ30</f>
        <v>0</v>
      </c>
      <c r="H7" s="460">
        <f>'FTE Budget'!AN30</f>
        <v>0</v>
      </c>
      <c r="I7" s="460">
        <f>'FTE Budget'!AO30</f>
        <v>0</v>
      </c>
      <c r="J7" s="460">
        <f t="shared" si="2"/>
        <v>0</v>
      </c>
      <c r="K7" s="656"/>
      <c r="L7" s="657">
        <f>'FTE Budget'!AL30</f>
        <v>0</v>
      </c>
      <c r="M7" s="675" t="s">
        <v>135</v>
      </c>
    </row>
    <row r="8" spans="1:13" ht="15">
      <c r="A8" s="676" t="str">
        <f>IF('FTE Budget'!A31="", "",'FTE Budget'!A31)</f>
        <v/>
      </c>
      <c r="B8" s="677"/>
      <c r="C8" s="661" t="str">
        <f>IF('FTE Budget'!B31="", "",'FTE Budget'!B31)</f>
        <v/>
      </c>
      <c r="D8" s="654">
        <f t="shared" si="0"/>
        <v>0</v>
      </c>
      <c r="E8" s="654" t="str">
        <f t="shared" si="1"/>
        <v xml:space="preserve"> </v>
      </c>
      <c r="F8" s="654" t="str">
        <f t="shared" si="3"/>
        <v xml:space="preserve"> </v>
      </c>
      <c r="G8" s="655">
        <f>'FTE Budget'!AJ31</f>
        <v>0</v>
      </c>
      <c r="H8" s="460">
        <f>'FTE Budget'!AN31</f>
        <v>0</v>
      </c>
      <c r="I8" s="460">
        <f>'FTE Budget'!AO31</f>
        <v>0</v>
      </c>
      <c r="J8" s="460">
        <f t="shared" si="2"/>
        <v>0</v>
      </c>
      <c r="K8" s="656"/>
      <c r="L8" s="657">
        <f>'FTE Budget'!AL31</f>
        <v>0</v>
      </c>
      <c r="M8" s="675" t="s">
        <v>135</v>
      </c>
    </row>
    <row r="9" spans="1:13" ht="15">
      <c r="A9" s="676" t="str">
        <f>IF('FTE Budget'!A32="", "",'FTE Budget'!A32)</f>
        <v/>
      </c>
      <c r="B9" s="677"/>
      <c r="C9" s="661" t="str">
        <f>IF('FTE Budget'!B32="", "",'FTE Budget'!B32)</f>
        <v/>
      </c>
      <c r="D9" s="654">
        <f t="shared" si="0"/>
        <v>0</v>
      </c>
      <c r="E9" s="654" t="str">
        <f t="shared" si="1"/>
        <v xml:space="preserve"> </v>
      </c>
      <c r="F9" s="654" t="str">
        <f t="shared" si="3"/>
        <v xml:space="preserve"> </v>
      </c>
      <c r="G9" s="655">
        <f>'FTE Budget'!AJ32</f>
        <v>0</v>
      </c>
      <c r="H9" s="460">
        <f>'FTE Budget'!AN32</f>
        <v>0</v>
      </c>
      <c r="I9" s="460">
        <f>'FTE Budget'!AO32</f>
        <v>0</v>
      </c>
      <c r="J9" s="460">
        <f t="shared" si="2"/>
        <v>0</v>
      </c>
      <c r="K9" s="656"/>
      <c r="L9" s="657">
        <f>'FTE Budget'!AL32</f>
        <v>0</v>
      </c>
      <c r="M9" s="675" t="s">
        <v>135</v>
      </c>
    </row>
    <row r="10" spans="1:13" ht="15">
      <c r="A10" s="676" t="str">
        <f>IF('FTE Budget'!A33="", "",'FTE Budget'!A33)</f>
        <v/>
      </c>
      <c r="B10" s="677"/>
      <c r="C10" s="661" t="str">
        <f>IF('FTE Budget'!B33="", "",'FTE Budget'!B33)</f>
        <v/>
      </c>
      <c r="D10" s="654">
        <f t="shared" si="0"/>
        <v>0</v>
      </c>
      <c r="E10" s="654" t="str">
        <f t="shared" si="1"/>
        <v xml:space="preserve"> </v>
      </c>
      <c r="F10" s="654" t="str">
        <f t="shared" si="3"/>
        <v xml:space="preserve"> </v>
      </c>
      <c r="G10" s="655">
        <f>'FTE Budget'!AJ33</f>
        <v>0</v>
      </c>
      <c r="H10" s="460">
        <f>'FTE Budget'!AN33</f>
        <v>0</v>
      </c>
      <c r="I10" s="460">
        <f>'FTE Budget'!AO33</f>
        <v>0</v>
      </c>
      <c r="J10" s="460">
        <f t="shared" si="2"/>
        <v>0</v>
      </c>
      <c r="K10" s="656"/>
      <c r="L10" s="657">
        <f>'FTE Budget'!AL33</f>
        <v>0</v>
      </c>
      <c r="M10" s="675" t="s">
        <v>135</v>
      </c>
    </row>
    <row r="11" spans="1:13" ht="15">
      <c r="A11" s="676" t="str">
        <f>IF('FTE Budget'!A34="", "",'FTE Budget'!A34)</f>
        <v/>
      </c>
      <c r="B11" s="677"/>
      <c r="C11" s="661" t="str">
        <f>IF('FTE Budget'!B34="", "",'FTE Budget'!B34)</f>
        <v/>
      </c>
      <c r="D11" s="654">
        <f t="shared" si="0"/>
        <v>0</v>
      </c>
      <c r="E11" s="654" t="str">
        <f t="shared" si="1"/>
        <v xml:space="preserve"> </v>
      </c>
      <c r="F11" s="654" t="str">
        <f t="shared" si="3"/>
        <v xml:space="preserve"> </v>
      </c>
      <c r="G11" s="655">
        <f>'FTE Budget'!AJ34</f>
        <v>0</v>
      </c>
      <c r="H11" s="460">
        <f>'FTE Budget'!AN34</f>
        <v>0</v>
      </c>
      <c r="I11" s="460">
        <f>'FTE Budget'!AO34</f>
        <v>0</v>
      </c>
      <c r="J11" s="460">
        <f t="shared" si="2"/>
        <v>0</v>
      </c>
      <c r="K11" s="656"/>
      <c r="L11" s="657">
        <f>'FTE Budget'!AL34</f>
        <v>0</v>
      </c>
      <c r="M11" s="675" t="s">
        <v>135</v>
      </c>
    </row>
    <row r="12" spans="1:13" ht="15">
      <c r="A12" s="676" t="str">
        <f>IF('FTE Budget'!A35="", "",'FTE Budget'!A35)</f>
        <v/>
      </c>
      <c r="B12" s="678"/>
      <c r="C12" s="676" t="str">
        <f>IF('FTE Budget'!B35="", "",'FTE Budget'!B35)</f>
        <v/>
      </c>
      <c r="D12" s="654">
        <f t="shared" si="0"/>
        <v>0</v>
      </c>
      <c r="E12" s="654" t="str">
        <f t="shared" si="1"/>
        <v xml:space="preserve"> </v>
      </c>
      <c r="F12" s="654" t="str">
        <f t="shared" si="3"/>
        <v xml:space="preserve"> </v>
      </c>
      <c r="G12" s="655">
        <f>'FTE Budget'!AJ35</f>
        <v>0</v>
      </c>
      <c r="H12" s="460">
        <f>'FTE Budget'!AN35</f>
        <v>0</v>
      </c>
      <c r="I12" s="460">
        <f>'FTE Budget'!AO35</f>
        <v>0</v>
      </c>
      <c r="J12" s="460">
        <f t="shared" si="2"/>
        <v>0</v>
      </c>
      <c r="K12" s="656"/>
      <c r="L12" s="657">
        <f>'FTE Budget'!AL35</f>
        <v>0</v>
      </c>
      <c r="M12" s="675" t="s">
        <v>135</v>
      </c>
    </row>
    <row r="13" spans="1:13" ht="15">
      <c r="A13" s="676" t="str">
        <f>IF('FTE Budget'!A36="", "",'FTE Budget'!A36)</f>
        <v/>
      </c>
      <c r="B13" s="678"/>
      <c r="C13" s="676" t="str">
        <f>IF('FTE Budget'!B36="", "",'FTE Budget'!B36)</f>
        <v/>
      </c>
      <c r="D13" s="654">
        <f t="shared" si="0"/>
        <v>0</v>
      </c>
      <c r="E13" s="654" t="str">
        <f t="shared" si="1"/>
        <v xml:space="preserve"> </v>
      </c>
      <c r="F13" s="654" t="str">
        <f t="shared" si="3"/>
        <v xml:space="preserve"> </v>
      </c>
      <c r="G13" s="655">
        <f>'FTE Budget'!AJ36</f>
        <v>0</v>
      </c>
      <c r="H13" s="460">
        <f>'FTE Budget'!AN36</f>
        <v>0</v>
      </c>
      <c r="I13" s="460">
        <f>'FTE Budget'!AO36</f>
        <v>0</v>
      </c>
      <c r="J13" s="460">
        <f t="shared" si="2"/>
        <v>0</v>
      </c>
      <c r="K13" s="656"/>
      <c r="L13" s="657">
        <f>'FTE Budget'!AL36</f>
        <v>0</v>
      </c>
      <c r="M13" s="675" t="s">
        <v>135</v>
      </c>
    </row>
    <row r="14" spans="1:13" ht="19.5" customHeight="1">
      <c r="A14" s="676"/>
      <c r="B14" s="678"/>
      <c r="C14" s="676"/>
      <c r="D14" s="654"/>
      <c r="E14" s="654"/>
      <c r="F14" s="654"/>
      <c r="G14" s="655"/>
      <c r="H14" s="460"/>
      <c r="I14" s="460"/>
      <c r="J14" s="460"/>
      <c r="K14" s="656"/>
      <c r="L14" s="657"/>
      <c r="M14" s="675"/>
    </row>
    <row r="15" spans="1:13" ht="19.5" customHeight="1">
      <c r="A15" s="653"/>
    </row>
    <row r="16" spans="1:13" ht="14.25">
      <c r="A16" s="679" t="s">
        <v>291</v>
      </c>
    </row>
    <row r="17" spans="1:10" ht="14.25">
      <c r="A17" s="679"/>
    </row>
    <row r="18" spans="1:10" ht="14.25">
      <c r="A18" s="679" t="s">
        <v>292</v>
      </c>
      <c r="F18" s="679" t="s">
        <v>293</v>
      </c>
      <c r="G18" s="679"/>
      <c r="H18" s="679" t="s">
        <v>294</v>
      </c>
      <c r="I18" s="679"/>
      <c r="J18" s="679" t="s">
        <v>295</v>
      </c>
    </row>
    <row r="19" spans="1:10" ht="15">
      <c r="A19" s="676" t="str">
        <f>IF('FTE Budget'!A81="", "",'FTE Budget'!A81)</f>
        <v/>
      </c>
      <c r="F19" s="680">
        <f>'FTE Budget'!AP81</f>
        <v>0</v>
      </c>
      <c r="H19" s="680">
        <f>'FTE Budget'!AP82</f>
        <v>0</v>
      </c>
      <c r="J19" s="680">
        <f>SUM(F19,H19)</f>
        <v>0</v>
      </c>
    </row>
    <row r="20" spans="1:10" ht="15">
      <c r="A20" s="676" t="str">
        <f>IF('FTE Budget'!A82="", "",'FTE Budget'!A82)</f>
        <v/>
      </c>
      <c r="F20" s="655"/>
      <c r="H20" s="655"/>
      <c r="J20" s="655"/>
    </row>
    <row r="21" spans="1:10" ht="15">
      <c r="A21" s="676" t="str">
        <f>IF('FTE Budget'!A83="", "",'FTE Budget'!A83)</f>
        <v/>
      </c>
      <c r="F21" s="680">
        <f>'FTE Budget'!AP83</f>
        <v>0</v>
      </c>
      <c r="H21" s="680">
        <f>'FTE Budget'!AP84</f>
        <v>0</v>
      </c>
      <c r="J21" s="680">
        <f>SUM(F21,H21)</f>
        <v>0</v>
      </c>
    </row>
    <row r="22" spans="1:10" ht="14.25">
      <c r="A22" s="676" t="str">
        <f>IF('FTE Budget'!A84="", "",'FTE Budget'!A84)</f>
        <v/>
      </c>
    </row>
    <row r="38" ht="25.5" customHeight="1"/>
    <row r="39" ht="25.5" customHeight="1"/>
    <row r="40" ht="25.5" customHeight="1"/>
    <row r="52" spans="1:11" s="338" customFormat="1" ht="14.25">
      <c r="A52" s="718" t="s">
        <v>299</v>
      </c>
      <c r="B52" s="681"/>
      <c r="C52" s="681"/>
      <c r="D52" s="682"/>
      <c r="E52" s="683" t="s">
        <v>164</v>
      </c>
      <c r="F52" s="684"/>
      <c r="G52" s="685"/>
      <c r="H52" s="681"/>
      <c r="I52" s="681"/>
      <c r="J52" s="686" t="s">
        <v>298</v>
      </c>
      <c r="K52" s="687"/>
    </row>
  </sheetData>
  <dataValidations count="2">
    <dataValidation type="decimal" allowBlank="1" showInputMessage="1" showErrorMessage="1" sqref="D6:F14">
      <formula1>0</formula1>
      <formula2>12</formula2>
    </dataValidation>
    <dataValidation type="list" allowBlank="1" showErrorMessage="1" prompt="Cal_x000a_Acad_x000a_Sum" sqref="M6:M14">
      <formula1>"Cal, Acad, Sum"</formula1>
    </dataValidation>
  </dataValidations>
  <pageMargins left="0.5" right="0.5" top="0.5" bottom="0.5" header="0" footer="0"/>
  <pageSetup scale="85" fitToHeight="0" orientation="portrait" r:id="rId1"/>
  <ignoredErrors>
    <ignoredError sqref="G6:J21 G1 A19:A22 A6:C14 F19:F21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O47"/>
  <sheetViews>
    <sheetView showGridLines="0" zoomScale="70" zoomScaleNormal="70" zoomScaleSheetLayoutView="85" workbookViewId="0">
      <selection activeCell="I20" sqref="I20:J20"/>
    </sheetView>
  </sheetViews>
  <sheetFormatPr defaultColWidth="10" defaultRowHeight="12.75"/>
  <cols>
    <col min="1" max="1" width="15.625" style="226" customWidth="1"/>
    <col min="2" max="2" width="14.25" style="226" customWidth="1"/>
    <col min="3" max="3" width="20.5" style="226" customWidth="1"/>
    <col min="4" max="4" width="19.25" style="226" customWidth="1"/>
    <col min="5" max="5" width="19.375" style="226" customWidth="1"/>
    <col min="6" max="6" width="18.75" style="226" customWidth="1"/>
    <col min="7" max="7" width="19.875" style="226" customWidth="1"/>
    <col min="8" max="8" width="3.25" style="226" customWidth="1"/>
    <col min="9" max="9" width="13.75" style="226" customWidth="1"/>
    <col min="10" max="16384" width="10" style="226"/>
  </cols>
  <sheetData>
    <row r="1" spans="1:15" ht="18.600000000000001" customHeight="1">
      <c r="A1" s="155"/>
      <c r="B1" s="156"/>
      <c r="D1" s="218" t="s">
        <v>172</v>
      </c>
      <c r="F1" s="548">
        <f>FACE!B14</f>
        <v>0</v>
      </c>
      <c r="G1" s="337"/>
      <c r="H1" s="377"/>
      <c r="I1" s="378"/>
    </row>
    <row r="2" spans="1:15" ht="26.25" customHeight="1">
      <c r="A2" s="522" t="s">
        <v>50</v>
      </c>
      <c r="B2" s="157"/>
      <c r="C2" s="157"/>
      <c r="D2" s="157"/>
      <c r="E2" s="157"/>
      <c r="F2" s="157"/>
      <c r="G2" s="157"/>
      <c r="H2" s="168"/>
    </row>
    <row r="3" spans="1:15" ht="26.25" customHeight="1">
      <c r="A3" s="523" t="s">
        <v>13</v>
      </c>
      <c r="B3" s="165"/>
      <c r="C3" s="165"/>
      <c r="D3" s="165"/>
      <c r="E3" s="165"/>
      <c r="F3" s="165"/>
      <c r="G3" s="165"/>
      <c r="H3" s="169"/>
      <c r="I3"/>
      <c r="J3"/>
    </row>
    <row r="4" spans="1:15" ht="27.75" customHeight="1">
      <c r="A4" s="526" t="s">
        <v>166</v>
      </c>
      <c r="B4" s="172"/>
      <c r="C4" s="529" t="s">
        <v>51</v>
      </c>
      <c r="D4" s="881" t="s">
        <v>223</v>
      </c>
      <c r="E4" s="881" t="s">
        <v>221</v>
      </c>
      <c r="F4" s="881" t="s">
        <v>222</v>
      </c>
      <c r="G4" s="881" t="s">
        <v>224</v>
      </c>
      <c r="H4" s="170"/>
      <c r="I4"/>
      <c r="J4"/>
    </row>
    <row r="5" spans="1:15" ht="27.75" customHeight="1">
      <c r="A5" s="527" t="s">
        <v>167</v>
      </c>
      <c r="B5" s="173"/>
      <c r="C5" s="530" t="s">
        <v>48</v>
      </c>
      <c r="D5" s="882"/>
      <c r="E5" s="882"/>
      <c r="F5" s="882"/>
      <c r="G5" s="882"/>
      <c r="H5" s="171"/>
      <c r="I5"/>
      <c r="J5"/>
    </row>
    <row r="6" spans="1:15" ht="15.75" customHeight="1">
      <c r="A6" s="883" t="s">
        <v>168</v>
      </c>
      <c r="B6" s="884"/>
      <c r="C6" s="166"/>
      <c r="D6" s="166"/>
      <c r="E6" s="166"/>
      <c r="F6" s="166"/>
      <c r="G6" s="166"/>
      <c r="H6" s="158"/>
    </row>
    <row r="7" spans="1:15" ht="23.1" customHeight="1">
      <c r="A7" s="885"/>
      <c r="B7" s="886"/>
      <c r="C7" s="379">
        <f>'Yr1'!$J$16</f>
        <v>0</v>
      </c>
      <c r="D7" s="379">
        <f>'Yr2'!$J$16</f>
        <v>0</v>
      </c>
      <c r="E7" s="379">
        <f>'Yr3'!$J$16</f>
        <v>0</v>
      </c>
      <c r="F7" s="379">
        <f>'Yr4'!$J$16</f>
        <v>0</v>
      </c>
      <c r="G7" s="379">
        <f>'Yr5'!$J$16</f>
        <v>0</v>
      </c>
      <c r="H7" s="382"/>
    </row>
    <row r="8" spans="1:15" ht="31.5" customHeight="1">
      <c r="A8" s="528" t="s">
        <v>118</v>
      </c>
      <c r="B8" s="531"/>
      <c r="C8" s="383">
        <f>'Yr1'!$J$19</f>
        <v>0</v>
      </c>
      <c r="D8" s="383">
        <f>'Yr2'!$J$19</f>
        <v>0</v>
      </c>
      <c r="E8" s="383">
        <f>'Yr3'!$J$19</f>
        <v>0</v>
      </c>
      <c r="F8" s="383">
        <f>'Yr4'!$J$19</f>
        <v>0</v>
      </c>
      <c r="G8" s="383">
        <f>'Yr5'!$J$19</f>
        <v>0</v>
      </c>
      <c r="H8" s="382"/>
    </row>
    <row r="9" spans="1:15" ht="31.5" customHeight="1">
      <c r="A9" s="528" t="s">
        <v>119</v>
      </c>
      <c r="B9" s="531"/>
      <c r="C9" s="383">
        <f>'Yr1'!$J$22</f>
        <v>0</v>
      </c>
      <c r="D9" s="383">
        <f>'Yr2'!$J$22</f>
        <v>0</v>
      </c>
      <c r="E9" s="383">
        <f>'Yr3'!$J$22</f>
        <v>0</v>
      </c>
      <c r="F9" s="383">
        <f>'Yr4'!$J$22</f>
        <v>0</v>
      </c>
      <c r="G9" s="383">
        <f>'Yr5'!$J$22</f>
        <v>0</v>
      </c>
      <c r="H9" s="382"/>
    </row>
    <row r="10" spans="1:15" ht="31.5" customHeight="1">
      <c r="A10" s="528" t="s">
        <v>120</v>
      </c>
      <c r="B10" s="531"/>
      <c r="C10" s="383">
        <f>'Yr1'!$J$26</f>
        <v>0</v>
      </c>
      <c r="D10" s="383">
        <f>'Yr2'!$J$26</f>
        <v>0</v>
      </c>
      <c r="E10" s="383">
        <f>'Yr3'!$J$26</f>
        <v>0</v>
      </c>
      <c r="F10" s="383">
        <f>'Yr4'!$J$26</f>
        <v>0</v>
      </c>
      <c r="G10" s="383">
        <f>'Yr5'!$J$26</f>
        <v>0</v>
      </c>
      <c r="H10" s="382"/>
    </row>
    <row r="11" spans="1:15" ht="31.5" customHeight="1">
      <c r="A11" s="528" t="s">
        <v>85</v>
      </c>
      <c r="B11" s="531"/>
      <c r="C11" s="383">
        <f>'Yr1'!$J$30</f>
        <v>0</v>
      </c>
      <c r="D11" s="383">
        <f>'Yr2'!$J$30</f>
        <v>0</v>
      </c>
      <c r="E11" s="383">
        <f>'Yr3'!$J$30</f>
        <v>0</v>
      </c>
      <c r="F11" s="383">
        <f>'Yr4'!$J$30</f>
        <v>0</v>
      </c>
      <c r="G11" s="383">
        <f>'Yr5'!$J$30</f>
        <v>0</v>
      </c>
      <c r="H11" s="382"/>
    </row>
    <row r="12" spans="1:15" ht="31.5" customHeight="1">
      <c r="A12" s="520" t="s">
        <v>217</v>
      </c>
      <c r="B12" s="531"/>
      <c r="C12" s="383">
        <f>'Yr1'!$J$31</f>
        <v>0</v>
      </c>
      <c r="D12" s="383">
        <f>'Yr2'!$J$31</f>
        <v>0</v>
      </c>
      <c r="E12" s="383">
        <f>'Yr3'!$J$31</f>
        <v>0</v>
      </c>
      <c r="F12" s="383">
        <f>'Yr4'!$J$31</f>
        <v>0</v>
      </c>
      <c r="G12" s="383">
        <f>'Yr5'!$J$31</f>
        <v>0</v>
      </c>
      <c r="H12" s="382"/>
    </row>
    <row r="13" spans="1:15" ht="31.5" customHeight="1">
      <c r="A13" s="520" t="s">
        <v>218</v>
      </c>
      <c r="B13" s="531"/>
      <c r="C13" s="383">
        <f>'Yr1'!$J$32</f>
        <v>0</v>
      </c>
      <c r="D13" s="383">
        <f>'Yr2'!$J$32</f>
        <v>0</v>
      </c>
      <c r="E13" s="383">
        <f>'Yr3'!$J$32</f>
        <v>0</v>
      </c>
      <c r="F13" s="383">
        <f>'Yr4'!$J$32</f>
        <v>0</v>
      </c>
      <c r="G13" s="383">
        <f>'Yr5'!$J$32</f>
        <v>0</v>
      </c>
      <c r="H13" s="382"/>
      <c r="J13" s="6"/>
      <c r="K13" s="1"/>
      <c r="L13" s="1"/>
      <c r="M13" s="1"/>
      <c r="N13" s="1"/>
      <c r="O13" s="1"/>
    </row>
    <row r="14" spans="1:15" ht="31.5" customHeight="1">
      <c r="A14" s="879" t="s">
        <v>123</v>
      </c>
      <c r="B14" s="880"/>
      <c r="C14" s="383">
        <f>'Yr1'!$J$34</f>
        <v>0</v>
      </c>
      <c r="D14" s="383">
        <f>'Yr2'!$J$34</f>
        <v>0</v>
      </c>
      <c r="E14" s="383">
        <f>'Yr3'!$J$34</f>
        <v>0</v>
      </c>
      <c r="F14" s="383">
        <f>'Yr4'!$J$34</f>
        <v>0</v>
      </c>
      <c r="G14" s="383">
        <f>'Yr5'!$J$34</f>
        <v>0</v>
      </c>
      <c r="H14" s="382"/>
    </row>
    <row r="15" spans="1:15" s="386" customFormat="1" ht="31.5" customHeight="1">
      <c r="A15" s="528" t="s">
        <v>121</v>
      </c>
      <c r="B15" s="531"/>
      <c r="C15" s="383">
        <f>'Yr1'!$J$40</f>
        <v>0</v>
      </c>
      <c r="D15" s="383">
        <f>'Yr2'!$J$40</f>
        <v>0</v>
      </c>
      <c r="E15" s="383">
        <f>'Yr3'!$J$40</f>
        <v>0</v>
      </c>
      <c r="F15" s="383">
        <f>'Yr4'!$J$40</f>
        <v>0</v>
      </c>
      <c r="G15" s="383">
        <f>'Yr5'!$J$40</f>
        <v>0</v>
      </c>
      <c r="H15" s="382"/>
    </row>
    <row r="16" spans="1:15" s="386" customFormat="1" ht="36.75" customHeight="1">
      <c r="A16" s="879" t="s">
        <v>219</v>
      </c>
      <c r="B16" s="880"/>
      <c r="C16" s="383">
        <f>'Yr1'!$J$41</f>
        <v>0</v>
      </c>
      <c r="D16" s="383">
        <f>'Yr2'!$J$41</f>
        <v>0</v>
      </c>
      <c r="E16" s="383">
        <f>'Yr3'!$J$41</f>
        <v>0</v>
      </c>
      <c r="F16" s="383">
        <f>'Yr4'!$J$41</f>
        <v>0</v>
      </c>
      <c r="G16" s="383">
        <f>'Yr5'!$J$41</f>
        <v>0</v>
      </c>
      <c r="H16" s="382"/>
    </row>
    <row r="17" spans="1:10" ht="38.25" customHeight="1">
      <c r="A17" s="887" t="s">
        <v>170</v>
      </c>
      <c r="B17" s="888"/>
      <c r="C17" s="383">
        <f>SUM(C7:C16)</f>
        <v>0</v>
      </c>
      <c r="D17" s="383">
        <f>SUM(D7:D16)</f>
        <v>0</v>
      </c>
      <c r="E17" s="383">
        <f>SUM(E7:E16)</f>
        <v>0</v>
      </c>
      <c r="F17" s="383">
        <f>SUM(F7:F16)</f>
        <v>0</v>
      </c>
      <c r="G17" s="383">
        <f>SUM(G7:G16)</f>
        <v>0</v>
      </c>
      <c r="H17" s="382"/>
    </row>
    <row r="18" spans="1:10" ht="36.75" customHeight="1">
      <c r="A18" s="879" t="s">
        <v>220</v>
      </c>
      <c r="B18" s="880"/>
      <c r="C18" s="383">
        <f>'Yr1'!$J$43</f>
        <v>0</v>
      </c>
      <c r="D18" s="383">
        <f>'Yr2'!$J$43</f>
        <v>0</v>
      </c>
      <c r="E18" s="383">
        <f>'Yr3'!$J$43</f>
        <v>0</v>
      </c>
      <c r="F18" s="383">
        <f>'Yr4'!$J$43</f>
        <v>0</v>
      </c>
      <c r="G18" s="383">
        <f>'Yr5'!$J$43</f>
        <v>0</v>
      </c>
      <c r="H18" s="382"/>
    </row>
    <row r="19" spans="1:10" ht="33" customHeight="1" thickBot="1">
      <c r="A19" s="198" t="s">
        <v>122</v>
      </c>
      <c r="B19" s="199"/>
      <c r="C19" s="383">
        <f>SUM(C17:C18)</f>
        <v>0</v>
      </c>
      <c r="D19" s="384">
        <f>SUM(D17:D18)</f>
        <v>0</v>
      </c>
      <c r="E19" s="384">
        <f>SUM(E17:E18)</f>
        <v>0</v>
      </c>
      <c r="F19" s="384">
        <f>SUM(F17:F18)</f>
        <v>0</v>
      </c>
      <c r="G19" s="705">
        <f>SUM(G17:G18)</f>
        <v>0</v>
      </c>
      <c r="H19" s="382"/>
    </row>
    <row r="20" spans="1:10" ht="36" customHeight="1" thickTop="1" thickBot="1">
      <c r="A20" s="202" t="s">
        <v>124</v>
      </c>
      <c r="B20" s="200"/>
      <c r="C20" s="163"/>
      <c r="D20" s="163"/>
      <c r="E20" s="163"/>
      <c r="F20" s="164"/>
      <c r="G20" s="388">
        <f>SUM(C19:G19)</f>
        <v>0</v>
      </c>
      <c r="H20" s="389"/>
      <c r="I20"/>
      <c r="J20"/>
    </row>
    <row r="21" spans="1:10" s="391" customFormat="1" ht="18.600000000000001" customHeight="1" thickTop="1">
      <c r="A21" s="533" t="s">
        <v>169</v>
      </c>
      <c r="B21" s="468"/>
      <c r="C21" s="468"/>
      <c r="D21" s="468"/>
      <c r="E21" s="468"/>
      <c r="F21" s="468"/>
      <c r="G21" s="159" t="s">
        <v>0</v>
      </c>
      <c r="H21" s="159"/>
    </row>
    <row r="22" spans="1:10" ht="15" customHeight="1">
      <c r="A22" s="392"/>
      <c r="B22" s="393"/>
      <c r="C22" s="394" t="s">
        <v>0</v>
      </c>
      <c r="D22" s="393"/>
      <c r="E22" s="393"/>
      <c r="F22" s="393"/>
      <c r="G22" s="393"/>
      <c r="H22" s="393"/>
    </row>
    <row r="23" spans="1:10" ht="15" customHeight="1">
      <c r="A23" s="688"/>
      <c r="B23" s="689"/>
      <c r="C23" s="689" t="s">
        <v>0</v>
      </c>
      <c r="D23" s="393"/>
      <c r="E23" s="393"/>
      <c r="F23" s="393"/>
      <c r="G23" s="393"/>
      <c r="H23" s="393"/>
    </row>
    <row r="24" spans="1:10" ht="17.850000000000001" customHeight="1">
      <c r="A24" s="688" t="s">
        <v>300</v>
      </c>
      <c r="B24" s="393"/>
      <c r="C24" s="393"/>
      <c r="D24" s="393"/>
      <c r="E24" s="393"/>
      <c r="F24" s="392"/>
      <c r="G24" s="392"/>
      <c r="H24" s="392"/>
    </row>
    <row r="25" spans="1:10" ht="17.850000000000001" customHeight="1">
      <c r="A25" s="392"/>
      <c r="B25" s="392"/>
      <c r="C25" s="392"/>
      <c r="D25" s="392"/>
      <c r="E25" s="392"/>
      <c r="F25" s="392"/>
      <c r="G25" s="392"/>
      <c r="H25" s="392"/>
    </row>
    <row r="26" spans="1:10" ht="17.850000000000001" customHeight="1">
      <c r="A26" s="392"/>
      <c r="B26" s="392"/>
      <c r="C26" s="392"/>
      <c r="D26" s="392"/>
      <c r="E26" s="392"/>
      <c r="F26" s="392"/>
      <c r="G26" s="392"/>
      <c r="H26" s="392"/>
    </row>
    <row r="27" spans="1:10" ht="17.850000000000001" customHeight="1">
      <c r="A27" s="392"/>
      <c r="B27" s="392"/>
      <c r="C27" s="392"/>
      <c r="D27" s="392"/>
      <c r="E27" s="392"/>
      <c r="F27" s="392"/>
      <c r="G27" s="392"/>
      <c r="H27" s="392"/>
    </row>
    <row r="28" spans="1:10" ht="13.5" customHeight="1">
      <c r="A28" s="392"/>
      <c r="B28" s="392"/>
      <c r="C28" s="392"/>
      <c r="D28" s="392"/>
      <c r="E28" s="596"/>
      <c r="F28" s="392"/>
      <c r="G28" s="392"/>
      <c r="H28" s="392"/>
    </row>
    <row r="29" spans="1:10" ht="13.5" customHeight="1">
      <c r="A29" s="392"/>
      <c r="B29" s="392"/>
      <c r="C29" s="392"/>
      <c r="D29" s="392"/>
      <c r="E29" s="392"/>
      <c r="F29" s="392"/>
      <c r="G29" s="392"/>
      <c r="H29" s="392"/>
    </row>
    <row r="30" spans="1:10" ht="13.5" customHeight="1">
      <c r="A30" s="392"/>
      <c r="B30" s="392"/>
      <c r="C30" s="392"/>
      <c r="D30" s="392"/>
      <c r="E30" s="392"/>
      <c r="F30" s="392"/>
      <c r="G30" s="392"/>
      <c r="H30" s="392"/>
    </row>
    <row r="31" spans="1:10" ht="13.5" customHeight="1">
      <c r="A31" s="392"/>
      <c r="B31" s="392"/>
      <c r="C31" s="392"/>
      <c r="D31" s="392"/>
      <c r="E31" s="392"/>
      <c r="F31" s="392"/>
      <c r="G31" s="392"/>
      <c r="H31" s="392"/>
    </row>
    <row r="32" spans="1:10" ht="13.5" customHeight="1">
      <c r="A32" s="392"/>
      <c r="B32" s="392"/>
      <c r="C32" s="392"/>
      <c r="D32" s="392"/>
      <c r="E32" s="392"/>
      <c r="F32" s="392"/>
      <c r="G32" s="392"/>
      <c r="H32" s="392"/>
    </row>
    <row r="33" spans="1:9" ht="13.5" customHeight="1">
      <c r="A33" s="392"/>
      <c r="B33" s="392"/>
      <c r="C33" s="392"/>
      <c r="D33" s="392"/>
      <c r="E33" s="392"/>
      <c r="F33" s="392"/>
      <c r="G33" s="392"/>
      <c r="H33" s="392"/>
    </row>
    <row r="34" spans="1:9" ht="13.5" customHeight="1">
      <c r="A34" s="392"/>
      <c r="B34" s="392"/>
      <c r="C34" s="392"/>
      <c r="D34" s="392"/>
      <c r="E34" s="392"/>
      <c r="F34" s="392"/>
      <c r="G34" s="392"/>
      <c r="H34" s="392"/>
    </row>
    <row r="35" spans="1:9" ht="30.75" customHeight="1">
      <c r="A35" s="392"/>
      <c r="B35" s="392"/>
      <c r="C35" s="392"/>
      <c r="D35" s="392"/>
      <c r="E35" s="392"/>
      <c r="F35" s="392"/>
      <c r="G35" s="392"/>
      <c r="H35" s="392"/>
    </row>
    <row r="36" spans="1:9" ht="32.25" customHeight="1">
      <c r="A36" s="392"/>
      <c r="B36" s="392"/>
      <c r="C36" s="392"/>
      <c r="D36" s="392"/>
      <c r="E36" s="392"/>
      <c r="F36" s="392"/>
      <c r="G36" s="392"/>
      <c r="H36" s="392"/>
    </row>
    <row r="37" spans="1:9" ht="19.5" customHeight="1">
      <c r="A37" s="396"/>
      <c r="B37" s="396"/>
      <c r="C37" s="396"/>
      <c r="D37" s="396"/>
      <c r="E37" s="396"/>
      <c r="F37" s="396"/>
      <c r="G37" s="396"/>
      <c r="H37" s="393"/>
    </row>
    <row r="38" spans="1:9" ht="12.75" customHeight="1">
      <c r="A38" s="167" t="s">
        <v>301</v>
      </c>
      <c r="B38" s="393"/>
      <c r="C38" s="393"/>
      <c r="D38" s="393"/>
      <c r="E38" s="393"/>
      <c r="F38" s="393"/>
      <c r="G38" s="690" t="s">
        <v>297</v>
      </c>
      <c r="H38" s="393"/>
    </row>
    <row r="39" spans="1:9" ht="13.5" customHeight="1">
      <c r="B39" s="160"/>
      <c r="C39" s="160"/>
      <c r="D39" s="210" t="s">
        <v>225</v>
      </c>
      <c r="E39" s="174"/>
      <c r="F39" s="160"/>
      <c r="G39" s="532" t="s">
        <v>49</v>
      </c>
      <c r="H39" s="161"/>
      <c r="I39" s="2"/>
    </row>
    <row r="40" spans="1:9" ht="15" customHeight="1">
      <c r="A40" s="167"/>
      <c r="B40" s="162"/>
      <c r="C40" s="162"/>
      <c r="D40" s="162"/>
      <c r="E40" s="162"/>
      <c r="F40" s="162"/>
      <c r="G40" s="162"/>
      <c r="H40" s="162"/>
    </row>
    <row r="41" spans="1:9">
      <c r="A41" s="5"/>
      <c r="B41" s="5"/>
      <c r="C41" s="5"/>
      <c r="D41" s="5"/>
      <c r="E41" s="5"/>
      <c r="F41" s="5"/>
      <c r="G41" s="5"/>
      <c r="H41" s="5"/>
    </row>
    <row r="42" spans="1:9">
      <c r="A42" s="5"/>
      <c r="B42" s="5"/>
      <c r="C42" s="5"/>
      <c r="D42" s="5"/>
      <c r="E42" s="5"/>
      <c r="F42" s="5"/>
      <c r="G42" s="5"/>
      <c r="H42" s="5"/>
    </row>
    <row r="43" spans="1:9">
      <c r="A43" s="5"/>
      <c r="B43" s="5"/>
      <c r="C43" s="5"/>
      <c r="D43" s="5"/>
      <c r="E43" s="5"/>
      <c r="F43" s="5"/>
      <c r="G43" s="5"/>
      <c r="H43" s="5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  <row r="46" spans="1:9">
      <c r="A46" s="5"/>
      <c r="B46" s="5"/>
      <c r="C46" s="5"/>
      <c r="D46" s="5"/>
      <c r="E46" s="5"/>
      <c r="F46" s="5"/>
      <c r="G46" s="5"/>
      <c r="H46" s="5"/>
    </row>
    <row r="47" spans="1:9">
      <c r="A47" s="5"/>
      <c r="B47" s="5"/>
      <c r="C47" s="5"/>
      <c r="D47" s="5"/>
      <c r="E47" s="5"/>
      <c r="F47" s="5"/>
      <c r="G47" s="5"/>
      <c r="H47" s="5"/>
    </row>
  </sheetData>
  <mergeCells count="9">
    <mergeCell ref="A18:B18"/>
    <mergeCell ref="D4:D5"/>
    <mergeCell ref="E4:E5"/>
    <mergeCell ref="F4:F5"/>
    <mergeCell ref="G4:G5"/>
    <mergeCell ref="A6:B7"/>
    <mergeCell ref="A14:B14"/>
    <mergeCell ref="A17:B17"/>
    <mergeCell ref="A16:B16"/>
  </mergeCells>
  <phoneticPr fontId="0" type="noConversion"/>
  <printOptions gridLinesSet="0"/>
  <pageMargins left="0.5" right="0.5" top="0.5" bottom="0.5" header="0" footer="0"/>
  <pageSetup scale="75" fitToHeight="0" orientation="portrait" horizontalDpi="4294967292" verticalDpi="4294967292" r:id="rId1"/>
  <headerFooter alignWithMargins="0"/>
  <rowBreaks count="1" manualBreakCount="1">
    <brk id="43" max="65535" man="1"/>
  </rowBreaks>
  <colBreaks count="1" manualBreakCount="1">
    <brk id="8" max="1048575" man="1"/>
  </colBreaks>
  <ignoredErrors>
    <ignoredError sqref="F1 D19:G19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3"/>
  <sheetViews>
    <sheetView showGridLines="0" zoomScaleNormal="100" workbookViewId="0">
      <selection activeCell="L8" sqref="L8:L14"/>
    </sheetView>
  </sheetViews>
  <sheetFormatPr defaultColWidth="10" defaultRowHeight="12"/>
  <cols>
    <col min="1" max="1" width="26.25" style="338" customWidth="1"/>
    <col min="2" max="2" width="2.5" style="338" customWidth="1"/>
    <col min="3" max="3" width="12" style="338" customWidth="1"/>
    <col min="4" max="4" width="7.75" style="338" customWidth="1"/>
    <col min="5" max="5" width="7.875" style="338" customWidth="1"/>
    <col min="6" max="6" width="7.75" style="338" customWidth="1"/>
    <col min="7" max="7" width="11.25" style="338" customWidth="1"/>
    <col min="8" max="8" width="12.25" style="338" customWidth="1"/>
    <col min="9" max="9" width="13.875" style="338" customWidth="1"/>
    <col min="10" max="10" width="13.625" style="338" customWidth="1"/>
    <col min="11" max="11" width="2.5" style="338" customWidth="1"/>
    <col min="12" max="16384" width="10" style="338"/>
  </cols>
  <sheetData>
    <row r="1" spans="1:17" ht="17.850000000000001" customHeight="1">
      <c r="A1" s="155"/>
      <c r="B1" s="7"/>
      <c r="C1" s="4"/>
      <c r="D1" s="4"/>
      <c r="E1" s="515" t="s">
        <v>171</v>
      </c>
      <c r="G1" s="227">
        <f>FACE!B14</f>
        <v>0</v>
      </c>
      <c r="H1" s="439"/>
      <c r="I1" s="549"/>
      <c r="J1" s="457" t="s">
        <v>226</v>
      </c>
      <c r="K1" s="457"/>
    </row>
    <row r="2" spans="1:17" ht="23.1" customHeight="1">
      <c r="A2" s="550" t="s">
        <v>5</v>
      </c>
      <c r="B2" s="551"/>
      <c r="C2" s="552"/>
      <c r="D2" s="552"/>
      <c r="E2" s="552"/>
      <c r="F2" s="553"/>
      <c r="G2" s="553"/>
      <c r="H2" s="554" t="s">
        <v>165</v>
      </c>
      <c r="I2" s="877" t="s">
        <v>162</v>
      </c>
      <c r="J2" s="878"/>
      <c r="K2" s="458"/>
      <c r="L2" s="339"/>
    </row>
    <row r="3" spans="1:17" ht="23.1" customHeight="1">
      <c r="A3" s="514" t="s">
        <v>6</v>
      </c>
      <c r="B3" s="143"/>
      <c r="C3" s="125"/>
      <c r="D3" s="125"/>
      <c r="E3" s="125"/>
      <c r="F3" s="125"/>
      <c r="G3" s="125"/>
      <c r="H3" s="340">
        <f>FACE!A31</f>
        <v>0</v>
      </c>
      <c r="I3" s="341"/>
      <c r="J3" s="342">
        <f>sdate+364</f>
        <v>364</v>
      </c>
      <c r="K3" s="342"/>
      <c r="L3" s="339"/>
    </row>
    <row r="4" spans="1:17" s="586" customFormat="1" ht="12" customHeight="1">
      <c r="A4" s="595" t="s">
        <v>215</v>
      </c>
      <c r="B4" s="579"/>
      <c r="C4" s="580"/>
      <c r="D4" s="580"/>
      <c r="E4" s="580"/>
      <c r="F4" s="580"/>
      <c r="G4" s="580"/>
      <c r="H4" s="581"/>
      <c r="I4" s="582"/>
      <c r="J4" s="583"/>
      <c r="K4" s="584"/>
      <c r="L4" s="585"/>
    </row>
    <row r="5" spans="1:17" ht="12" customHeight="1">
      <c r="A5" s="593" t="s">
        <v>212</v>
      </c>
      <c r="B5" s="143"/>
      <c r="C5" s="125"/>
      <c r="D5" s="125"/>
      <c r="E5" s="125"/>
      <c r="F5" s="125"/>
      <c r="G5" s="125"/>
      <c r="H5" s="340"/>
      <c r="I5" s="341"/>
      <c r="J5" s="342"/>
      <c r="K5" s="342"/>
      <c r="L5" s="339"/>
    </row>
    <row r="6" spans="1:17" s="590" customFormat="1" ht="12" customHeight="1">
      <c r="A6" s="594" t="s">
        <v>216</v>
      </c>
      <c r="B6" s="587"/>
      <c r="C6" s="588"/>
      <c r="D6" s="561"/>
      <c r="E6" s="561"/>
      <c r="F6" s="561"/>
      <c r="G6" s="561"/>
      <c r="H6" s="561"/>
      <c r="I6" s="561"/>
      <c r="J6" s="561"/>
      <c r="K6" s="589"/>
    </row>
    <row r="7" spans="1:17" ht="30" customHeight="1">
      <c r="A7" s="502" t="s">
        <v>7</v>
      </c>
      <c r="B7" s="503"/>
      <c r="C7" s="504" t="s">
        <v>8</v>
      </c>
      <c r="D7" s="504" t="s">
        <v>129</v>
      </c>
      <c r="E7" s="504" t="s">
        <v>130</v>
      </c>
      <c r="F7" s="504" t="s">
        <v>160</v>
      </c>
      <c r="G7" s="504" t="s">
        <v>131</v>
      </c>
      <c r="H7" s="504" t="s">
        <v>9</v>
      </c>
      <c r="I7" s="504" t="s">
        <v>10</v>
      </c>
      <c r="J7" s="505" t="s">
        <v>42</v>
      </c>
      <c r="K7" s="459"/>
      <c r="L7" s="464" t="s">
        <v>132</v>
      </c>
      <c r="M7" s="464" t="s">
        <v>133</v>
      </c>
      <c r="N7" s="464" t="s">
        <v>134</v>
      </c>
      <c r="O7" s="463" t="s">
        <v>135</v>
      </c>
      <c r="P7" s="463" t="s">
        <v>136</v>
      </c>
      <c r="Q7" s="463" t="s">
        <v>137</v>
      </c>
    </row>
    <row r="8" spans="1:17" ht="33" customHeight="1">
      <c r="A8" s="343"/>
      <c r="B8" s="344"/>
      <c r="C8" s="516" t="s">
        <v>211</v>
      </c>
      <c r="D8" s="467">
        <f t="shared" ref="D8:D14" si="0">IF(N8="Cal",12*M8," ")</f>
        <v>0</v>
      </c>
      <c r="E8" s="467" t="str">
        <f t="shared" ref="E8:E13" si="1">IF(N8="Acad",9*M8," ")</f>
        <v xml:space="preserve"> </v>
      </c>
      <c r="F8" s="467" t="str">
        <f>IF(N8="Sum",3*M8," ")</f>
        <v xml:space="preserve"> </v>
      </c>
      <c r="G8" s="345"/>
      <c r="H8" s="346">
        <f t="shared" ref="H8:H14" si="2">IF(N8="Cal",ROUND(G8/12*D8,0),IF(N8="Acad",ROUND(G8/9*E8,0),IF(N8="Sum",ROUND(G8/3*F8,0),0)))</f>
        <v>0</v>
      </c>
      <c r="I8" s="346">
        <f t="shared" ref="I8:I14" si="3">ROUND((H8*L8),0)</f>
        <v>0</v>
      </c>
      <c r="J8" s="347">
        <f t="shared" ref="J8:J14" si="4">H8+I8</f>
        <v>0</v>
      </c>
      <c r="K8" s="469"/>
      <c r="L8" s="465">
        <v>0.39760000000000001</v>
      </c>
      <c r="M8" s="465">
        <v>0</v>
      </c>
      <c r="N8" s="466" t="s">
        <v>135</v>
      </c>
      <c r="O8"/>
      <c r="P8"/>
      <c r="Q8"/>
    </row>
    <row r="9" spans="1:17" ht="33" customHeight="1">
      <c r="A9" s="348"/>
      <c r="B9" s="349"/>
      <c r="C9" s="350"/>
      <c r="D9" s="467">
        <f t="shared" si="0"/>
        <v>0</v>
      </c>
      <c r="E9" s="467" t="str">
        <f t="shared" si="1"/>
        <v xml:space="preserve"> </v>
      </c>
      <c r="F9" s="467" t="str">
        <f t="shared" ref="F9:F14" si="5">IF(N9="Sum",3*M9," ")</f>
        <v xml:space="preserve"> </v>
      </c>
      <c r="G9" s="351"/>
      <c r="H9" s="346">
        <f t="shared" si="2"/>
        <v>0</v>
      </c>
      <c r="I9" s="346">
        <f t="shared" si="3"/>
        <v>0</v>
      </c>
      <c r="J9" s="347">
        <f t="shared" si="4"/>
        <v>0</v>
      </c>
      <c r="K9" s="469"/>
      <c r="L9" s="465">
        <v>0.39760000000000001</v>
      </c>
      <c r="M9" s="465">
        <v>0</v>
      </c>
      <c r="N9" s="466" t="s">
        <v>135</v>
      </c>
      <c r="O9"/>
      <c r="P9"/>
      <c r="Q9"/>
    </row>
    <row r="10" spans="1:17" ht="33" customHeight="1">
      <c r="A10" s="348"/>
      <c r="B10" s="349"/>
      <c r="C10" s="350"/>
      <c r="D10" s="467">
        <f t="shared" si="0"/>
        <v>0</v>
      </c>
      <c r="E10" s="467" t="str">
        <f t="shared" si="1"/>
        <v xml:space="preserve"> </v>
      </c>
      <c r="F10" s="467" t="str">
        <f t="shared" si="5"/>
        <v xml:space="preserve"> </v>
      </c>
      <c r="G10" s="351"/>
      <c r="H10" s="346">
        <f t="shared" si="2"/>
        <v>0</v>
      </c>
      <c r="I10" s="346">
        <f t="shared" si="3"/>
        <v>0</v>
      </c>
      <c r="J10" s="347">
        <f t="shared" si="4"/>
        <v>0</v>
      </c>
      <c r="K10" s="469"/>
      <c r="L10" s="465">
        <v>0.39760000000000001</v>
      </c>
      <c r="M10" s="465">
        <v>0</v>
      </c>
      <c r="N10" s="466" t="s">
        <v>135</v>
      </c>
      <c r="O10"/>
      <c r="P10"/>
      <c r="Q10"/>
    </row>
    <row r="11" spans="1:17" ht="33" customHeight="1">
      <c r="A11" s="348"/>
      <c r="B11" s="349"/>
      <c r="C11" s="350"/>
      <c r="D11" s="467">
        <f t="shared" si="0"/>
        <v>0</v>
      </c>
      <c r="E11" s="467" t="str">
        <f t="shared" si="1"/>
        <v xml:space="preserve"> </v>
      </c>
      <c r="F11" s="467" t="str">
        <f t="shared" si="5"/>
        <v xml:space="preserve"> </v>
      </c>
      <c r="G11" s="351"/>
      <c r="H11" s="346">
        <f t="shared" si="2"/>
        <v>0</v>
      </c>
      <c r="I11" s="346">
        <f t="shared" si="3"/>
        <v>0</v>
      </c>
      <c r="J11" s="347">
        <f t="shared" si="4"/>
        <v>0</v>
      </c>
      <c r="K11" s="469"/>
      <c r="L11" s="465">
        <v>0.39760000000000001</v>
      </c>
      <c r="M11" s="465">
        <v>0</v>
      </c>
      <c r="N11" s="466" t="s">
        <v>135</v>
      </c>
      <c r="O11"/>
      <c r="P11"/>
      <c r="Q11"/>
    </row>
    <row r="12" spans="1:17" ht="33" customHeight="1">
      <c r="A12" s="348"/>
      <c r="B12" s="349"/>
      <c r="C12" s="350"/>
      <c r="D12" s="467">
        <f t="shared" si="0"/>
        <v>0</v>
      </c>
      <c r="E12" s="467" t="str">
        <f t="shared" si="1"/>
        <v xml:space="preserve"> </v>
      </c>
      <c r="F12" s="467" t="str">
        <f t="shared" si="5"/>
        <v xml:space="preserve"> </v>
      </c>
      <c r="G12" s="351"/>
      <c r="H12" s="346">
        <f t="shared" si="2"/>
        <v>0</v>
      </c>
      <c r="I12" s="346">
        <f t="shared" si="3"/>
        <v>0</v>
      </c>
      <c r="J12" s="347">
        <f t="shared" si="4"/>
        <v>0</v>
      </c>
      <c r="K12" s="469"/>
      <c r="L12" s="465">
        <v>0.39760000000000001</v>
      </c>
      <c r="M12" s="465">
        <v>0</v>
      </c>
      <c r="N12" s="466" t="s">
        <v>135</v>
      </c>
      <c r="O12"/>
      <c r="P12"/>
      <c r="Q12"/>
    </row>
    <row r="13" spans="1:17" ht="33" customHeight="1">
      <c r="A13" s="348"/>
      <c r="B13" s="349"/>
      <c r="C13" s="350"/>
      <c r="D13" s="467">
        <f t="shared" si="0"/>
        <v>0</v>
      </c>
      <c r="E13" s="467" t="str">
        <f t="shared" si="1"/>
        <v xml:space="preserve"> </v>
      </c>
      <c r="F13" s="467" t="str">
        <f t="shared" si="5"/>
        <v xml:space="preserve"> </v>
      </c>
      <c r="G13" s="351"/>
      <c r="H13" s="346">
        <f t="shared" si="2"/>
        <v>0</v>
      </c>
      <c r="I13" s="346">
        <f t="shared" si="3"/>
        <v>0</v>
      </c>
      <c r="J13" s="347">
        <f t="shared" si="4"/>
        <v>0</v>
      </c>
      <c r="K13" s="469"/>
      <c r="L13" s="465">
        <v>0.39760000000000001</v>
      </c>
      <c r="M13" s="465">
        <v>0</v>
      </c>
      <c r="N13" s="466" t="s">
        <v>135</v>
      </c>
      <c r="O13"/>
      <c r="P13"/>
      <c r="Q13"/>
    </row>
    <row r="14" spans="1:17" ht="33" customHeight="1" thickBot="1">
      <c r="A14" s="348"/>
      <c r="B14" s="349"/>
      <c r="C14" s="350"/>
      <c r="D14" s="467">
        <f t="shared" si="0"/>
        <v>0</v>
      </c>
      <c r="E14" s="467" t="str">
        <f>IF(N11="Acad",9*M14," ")</f>
        <v xml:space="preserve"> </v>
      </c>
      <c r="F14" s="467" t="str">
        <f t="shared" si="5"/>
        <v xml:space="preserve"> </v>
      </c>
      <c r="G14" s="351"/>
      <c r="H14" s="346">
        <f t="shared" si="2"/>
        <v>0</v>
      </c>
      <c r="I14" s="346">
        <f t="shared" si="3"/>
        <v>0</v>
      </c>
      <c r="J14" s="470">
        <f t="shared" si="4"/>
        <v>0</v>
      </c>
      <c r="K14" s="469"/>
      <c r="L14" s="465">
        <v>0.39760000000000001</v>
      </c>
      <c r="M14" s="465">
        <v>0</v>
      </c>
      <c r="N14" s="466" t="s">
        <v>135</v>
      </c>
      <c r="O14"/>
      <c r="P14"/>
      <c r="Q14"/>
    </row>
    <row r="15" spans="1:17" ht="25.5" customHeight="1" thickTop="1" thickBot="1">
      <c r="A15" s="281"/>
      <c r="B15" s="126"/>
      <c r="C15" s="506" t="s">
        <v>11</v>
      </c>
      <c r="D15" s="127"/>
      <c r="E15" s="127"/>
      <c r="F15" s="126"/>
      <c r="G15" s="128"/>
      <c r="H15" s="352">
        <f>SUM(H8:H14)</f>
        <v>0</v>
      </c>
      <c r="I15" s="352">
        <f>SUM(I8:I14)</f>
        <v>0</v>
      </c>
      <c r="J15" s="352">
        <f>SUM(J8:J14)</f>
        <v>0</v>
      </c>
      <c r="K15" s="460"/>
      <c r="L15"/>
      <c r="M15"/>
      <c r="N15"/>
    </row>
    <row r="16" spans="1:17" ht="14.25" customHeight="1" thickTop="1">
      <c r="A16" s="135" t="s">
        <v>43</v>
      </c>
      <c r="B16" s="135"/>
      <c r="C16" s="353"/>
      <c r="D16" s="353"/>
      <c r="E16" s="353"/>
      <c r="F16" s="353"/>
      <c r="G16" s="353"/>
      <c r="H16" s="354"/>
      <c r="I16" s="355"/>
      <c r="J16" s="123"/>
      <c r="K16" s="123"/>
    </row>
    <row r="17" spans="1:11" ht="19.5" customHeight="1">
      <c r="A17" s="282" t="s">
        <v>0</v>
      </c>
      <c r="B17" s="137"/>
      <c r="C17" s="137" t="s">
        <v>0</v>
      </c>
      <c r="D17" s="137">
        <v>0</v>
      </c>
      <c r="E17" s="137"/>
      <c r="F17" s="137"/>
      <c r="G17" s="137"/>
      <c r="H17" s="137"/>
      <c r="I17" s="356">
        <v>0</v>
      </c>
      <c r="J17" s="357">
        <f>SUM(A16:I17)</f>
        <v>0</v>
      </c>
      <c r="K17" s="357"/>
    </row>
    <row r="18" spans="1:11" ht="17.850000000000001" customHeight="1">
      <c r="A18" s="508" t="s">
        <v>44</v>
      </c>
      <c r="B18" s="135"/>
      <c r="C18" s="129"/>
      <c r="D18" s="130"/>
      <c r="E18" s="130"/>
      <c r="F18" s="129"/>
      <c r="G18" s="129"/>
      <c r="H18" s="129"/>
      <c r="I18" s="131"/>
      <c r="J18" s="132"/>
      <c r="K18" s="123"/>
    </row>
    <row r="19" spans="1:11" ht="16.7" customHeight="1">
      <c r="A19" s="509" t="s">
        <v>0</v>
      </c>
      <c r="B19" s="359"/>
      <c r="C19" s="359"/>
      <c r="D19" s="360">
        <v>0</v>
      </c>
      <c r="E19" s="360"/>
      <c r="F19" s="359" t="s">
        <v>12</v>
      </c>
      <c r="G19" s="359"/>
      <c r="H19" s="359"/>
      <c r="I19" s="361">
        <v>0</v>
      </c>
      <c r="J19" s="133"/>
      <c r="K19" s="123"/>
    </row>
    <row r="20" spans="1:11" ht="16.7" customHeight="1">
      <c r="A20" s="510" t="s">
        <v>0</v>
      </c>
      <c r="B20" s="137"/>
      <c r="C20" s="137"/>
      <c r="D20" s="136">
        <v>0</v>
      </c>
      <c r="E20" s="136"/>
      <c r="F20" s="137" t="s">
        <v>0</v>
      </c>
      <c r="G20" s="137"/>
      <c r="H20" s="137"/>
      <c r="I20" s="356">
        <v>0</v>
      </c>
      <c r="J20" s="362">
        <f>SUM(A18:I20)</f>
        <v>0</v>
      </c>
      <c r="K20" s="357"/>
    </row>
    <row r="21" spans="1:11" ht="17.25" customHeight="1">
      <c r="A21" s="511" t="s">
        <v>45</v>
      </c>
      <c r="B21" s="124"/>
      <c r="C21" s="363"/>
      <c r="D21" s="364"/>
      <c r="E21" s="364"/>
      <c r="F21" s="363"/>
      <c r="G21" s="363"/>
      <c r="H21" s="363"/>
      <c r="I21" s="365"/>
      <c r="J21" s="123"/>
      <c r="K21" s="123"/>
    </row>
    <row r="22" spans="1:11" ht="17.850000000000001" customHeight="1">
      <c r="A22" s="512"/>
      <c r="B22" s="363"/>
      <c r="C22" s="363"/>
      <c r="D22" s="364">
        <v>0</v>
      </c>
      <c r="E22" s="364"/>
      <c r="F22" s="363" t="s">
        <v>0</v>
      </c>
      <c r="G22" s="363"/>
      <c r="H22" s="363"/>
      <c r="I22" s="366">
        <v>0</v>
      </c>
      <c r="J22" s="123"/>
      <c r="K22" s="123"/>
    </row>
    <row r="23" spans="1:11" ht="17.850000000000001" customHeight="1">
      <c r="A23" s="512" t="s">
        <v>0</v>
      </c>
      <c r="B23" s="363"/>
      <c r="C23" s="363"/>
      <c r="D23" s="364">
        <v>0</v>
      </c>
      <c r="E23" s="364"/>
      <c r="F23" s="363" t="s">
        <v>0</v>
      </c>
      <c r="G23" s="363"/>
      <c r="H23" s="363"/>
      <c r="I23" s="366">
        <v>0</v>
      </c>
      <c r="J23" s="123"/>
      <c r="K23" s="123"/>
    </row>
    <row r="24" spans="1:11" ht="17.850000000000001" customHeight="1">
      <c r="A24" s="510" t="s">
        <v>0</v>
      </c>
      <c r="B24" s="137"/>
      <c r="C24" s="137"/>
      <c r="D24" s="136">
        <v>0</v>
      </c>
      <c r="E24" s="136"/>
      <c r="F24" s="137" t="s">
        <v>0</v>
      </c>
      <c r="G24" s="137"/>
      <c r="H24" s="137"/>
      <c r="I24" s="367">
        <v>0</v>
      </c>
      <c r="J24" s="362">
        <f>SUM(A21:I24)</f>
        <v>0</v>
      </c>
      <c r="K24" s="357"/>
    </row>
    <row r="25" spans="1:11" ht="16.5" customHeight="1">
      <c r="A25" s="513" t="s">
        <v>85</v>
      </c>
      <c r="B25" s="124"/>
      <c r="C25" s="368"/>
      <c r="D25" s="368"/>
      <c r="E25" s="368"/>
      <c r="F25" s="368"/>
      <c r="G25" s="368"/>
      <c r="H25" s="368"/>
      <c r="I25" s="359"/>
      <c r="J25" s="132"/>
      <c r="K25" s="123"/>
    </row>
    <row r="26" spans="1:11" ht="15.95" customHeight="1">
      <c r="A26" s="510"/>
      <c r="B26" s="137"/>
      <c r="C26" s="137"/>
      <c r="D26" s="137"/>
      <c r="E26" s="137"/>
      <c r="F26" s="137"/>
      <c r="G26" s="137"/>
      <c r="H26" s="137"/>
      <c r="I26" s="356">
        <v>0</v>
      </c>
      <c r="J26" s="362">
        <f>SUM(A25:I26)</f>
        <v>0</v>
      </c>
      <c r="K26" s="357"/>
    </row>
    <row r="27" spans="1:11" ht="18" customHeight="1">
      <c r="A27" s="591" t="s">
        <v>213</v>
      </c>
      <c r="B27" s="592"/>
      <c r="C27" s="138"/>
      <c r="D27" s="134"/>
      <c r="E27" s="134"/>
      <c r="F27" s="134" t="s">
        <v>0</v>
      </c>
      <c r="G27" s="134"/>
      <c r="H27" s="134"/>
      <c r="I27" s="369">
        <v>0</v>
      </c>
      <c r="J27" s="370">
        <f>I27</f>
        <v>0</v>
      </c>
      <c r="K27" s="357"/>
    </row>
    <row r="28" spans="1:11" ht="18" customHeight="1">
      <c r="A28" s="591" t="s">
        <v>214</v>
      </c>
      <c r="B28" s="592"/>
      <c r="C28" s="138"/>
      <c r="D28" s="134"/>
      <c r="E28" s="134"/>
      <c r="F28" s="134" t="s">
        <v>0</v>
      </c>
      <c r="G28" s="134"/>
      <c r="H28" s="134"/>
      <c r="I28" s="369">
        <v>0</v>
      </c>
      <c r="J28" s="370">
        <f>I28</f>
        <v>0</v>
      </c>
      <c r="K28" s="357"/>
    </row>
    <row r="29" spans="1:11" ht="17.850000000000001" customHeight="1">
      <c r="A29" s="508" t="s">
        <v>46</v>
      </c>
      <c r="B29" s="135"/>
      <c r="C29" s="135"/>
      <c r="D29" s="135"/>
      <c r="E29" s="135"/>
      <c r="F29" s="129"/>
      <c r="G29" s="129"/>
      <c r="H29" s="129"/>
      <c r="I29" s="131"/>
      <c r="J29" s="123"/>
      <c r="K29" s="123"/>
    </row>
    <row r="30" spans="1:11" ht="17.100000000000001" customHeight="1">
      <c r="A30" s="510"/>
      <c r="B30" s="136"/>
      <c r="C30" s="137"/>
      <c r="D30" s="137"/>
      <c r="E30" s="137"/>
      <c r="F30" s="371" t="s">
        <v>0</v>
      </c>
      <c r="G30" s="137"/>
      <c r="H30" s="137"/>
      <c r="I30" s="356">
        <v>0</v>
      </c>
      <c r="J30" s="362">
        <f>SUM(A29:I30)</f>
        <v>0</v>
      </c>
      <c r="K30" s="357"/>
    </row>
    <row r="31" spans="1:11" ht="15" customHeight="1">
      <c r="A31" s="508" t="s">
        <v>47</v>
      </c>
      <c r="B31" s="135"/>
      <c r="C31" s="135"/>
      <c r="D31" s="129"/>
      <c r="E31" s="129"/>
      <c r="F31" s="129"/>
      <c r="G31" s="129"/>
      <c r="H31" s="129"/>
      <c r="I31" s="131"/>
      <c r="J31" s="123"/>
      <c r="K31" s="123"/>
    </row>
    <row r="32" spans="1:11" ht="17.850000000000001" customHeight="1">
      <c r="A32" s="358"/>
      <c r="B32" s="359"/>
      <c r="C32" s="359"/>
      <c r="D32" s="359">
        <v>0</v>
      </c>
      <c r="E32" s="359"/>
      <c r="F32" s="359"/>
      <c r="G32" s="359"/>
      <c r="H32" s="359"/>
      <c r="I32" s="361">
        <v>0</v>
      </c>
      <c r="J32" s="123"/>
      <c r="K32" s="123"/>
    </row>
    <row r="33" spans="1:11" ht="17.850000000000001" customHeight="1">
      <c r="A33" s="358"/>
      <c r="B33" s="359"/>
      <c r="C33" s="359"/>
      <c r="D33" s="359">
        <v>0</v>
      </c>
      <c r="E33" s="359"/>
      <c r="F33" s="359"/>
      <c r="G33" s="359"/>
      <c r="H33" s="359"/>
      <c r="I33" s="361">
        <v>0</v>
      </c>
      <c r="J33" s="123"/>
      <c r="K33" s="123"/>
    </row>
    <row r="34" spans="1:11" ht="17.850000000000001" customHeight="1">
      <c r="A34" s="358"/>
      <c r="B34" s="359"/>
      <c r="C34" s="359"/>
      <c r="D34" s="359">
        <v>0</v>
      </c>
      <c r="E34" s="359"/>
      <c r="F34" s="359"/>
      <c r="G34" s="359"/>
      <c r="H34" s="359"/>
      <c r="I34" s="361">
        <v>0</v>
      </c>
      <c r="J34" s="123"/>
      <c r="K34" s="123"/>
    </row>
    <row r="35" spans="1:11" ht="17.850000000000001" customHeight="1">
      <c r="A35" s="282" t="s">
        <v>0</v>
      </c>
      <c r="B35" s="137"/>
      <c r="C35" s="137"/>
      <c r="D35" s="137">
        <v>0</v>
      </c>
      <c r="E35" s="137"/>
      <c r="F35" s="137"/>
      <c r="G35" s="137"/>
      <c r="H35" s="137"/>
      <c r="I35" s="356">
        <v>0</v>
      </c>
      <c r="J35" s="362">
        <f>SUM(A31:I35)</f>
        <v>0</v>
      </c>
      <c r="K35" s="357"/>
    </row>
    <row r="36" spans="1:11" ht="21.75" customHeight="1" thickBot="1">
      <c r="A36" s="517" t="s">
        <v>114</v>
      </c>
      <c r="F36" s="507"/>
      <c r="I36" s="518" t="s">
        <v>115</v>
      </c>
      <c r="J36" s="446">
        <v>0</v>
      </c>
      <c r="K36" s="446"/>
    </row>
    <row r="37" spans="1:11" ht="24" customHeight="1" thickTop="1" thickBot="1">
      <c r="A37" s="151" t="s">
        <v>117</v>
      </c>
      <c r="B37" s="140"/>
      <c r="C37" s="138"/>
      <c r="D37" s="138"/>
      <c r="E37" s="138"/>
      <c r="F37" s="138"/>
      <c r="G37" s="138"/>
      <c r="H37" s="138"/>
      <c r="I37" s="139"/>
      <c r="J37" s="372">
        <f>J15+J17+J20+J24+J26+J27+J28+J30+J35+J36</f>
        <v>0</v>
      </c>
      <c r="K37" s="461"/>
    </row>
    <row r="38" spans="1:11" ht="21.75" customHeight="1" thickTop="1" thickBot="1">
      <c r="A38" s="517" t="s">
        <v>114</v>
      </c>
      <c r="F38" s="507"/>
      <c r="G38" s="373"/>
      <c r="H38" s="373"/>
      <c r="I38" s="519" t="s">
        <v>161</v>
      </c>
      <c r="J38" s="374">
        <v>0</v>
      </c>
      <c r="K38" s="374"/>
    </row>
    <row r="39" spans="1:11" ht="22.5" customHeight="1" thickTop="1" thickBot="1">
      <c r="A39" s="150" t="s">
        <v>116</v>
      </c>
      <c r="B39" s="144"/>
      <c r="C39" s="145"/>
      <c r="D39" s="145"/>
      <c r="E39" s="145"/>
      <c r="F39" s="146"/>
      <c r="G39" s="146"/>
      <c r="H39" s="146"/>
      <c r="I39" s="147"/>
      <c r="J39" s="375">
        <f>SUM(J37:J38)</f>
        <v>0</v>
      </c>
      <c r="K39" s="462"/>
    </row>
    <row r="40" spans="1:11" ht="14.25">
      <c r="A40" s="152" t="s">
        <v>209</v>
      </c>
      <c r="B40" s="122"/>
      <c r="C40" s="122"/>
      <c r="D40" s="153" t="s">
        <v>163</v>
      </c>
      <c r="E40" s="521" t="s">
        <v>164</v>
      </c>
      <c r="F40" s="149"/>
      <c r="G40" s="376"/>
      <c r="H40" s="122"/>
      <c r="I40" s="122"/>
      <c r="J40" s="148" t="s">
        <v>23</v>
      </c>
      <c r="K40" s="148"/>
    </row>
    <row r="41" spans="1:11">
      <c r="A41" s="15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mergeCells count="1">
    <mergeCell ref="I2:J2"/>
  </mergeCells>
  <phoneticPr fontId="76" type="noConversion"/>
  <dataValidations count="3">
    <dataValidation type="list" allowBlank="1" showInputMessage="1" showErrorMessage="1" sqref="N8:N14">
      <formula1>$O$7:$Q$7</formula1>
    </dataValidation>
    <dataValidation type="decimal" allowBlank="1" showInputMessage="1" showErrorMessage="1" sqref="D8:F14">
      <formula1>0</formula1>
      <formula2>12</formula2>
    </dataValidation>
    <dataValidation type="list" allowBlank="1" showInputMessage="1" showErrorMessage="1" sqref="N15">
      <formula1>$T$6:$V$6</formula1>
    </dataValidation>
  </dataValidations>
  <printOptions gridLinesSet="0"/>
  <pageMargins left="0.68" right="0.25" top="0.63" bottom="0.25" header="0" footer="0"/>
  <pageSetup scale="80" orientation="portrait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O46"/>
  <sheetViews>
    <sheetView showGridLines="0" zoomScale="90" zoomScaleNormal="90" zoomScaleSheetLayoutView="100" workbookViewId="0">
      <selection activeCell="D9" sqref="D9"/>
    </sheetView>
  </sheetViews>
  <sheetFormatPr defaultColWidth="10" defaultRowHeight="12.75"/>
  <cols>
    <col min="1" max="1" width="15.625" style="226" customWidth="1"/>
    <col min="2" max="2" width="14.25" style="226" customWidth="1"/>
    <col min="3" max="3" width="20.5" style="226" customWidth="1"/>
    <col min="4" max="4" width="19.25" style="226" customWidth="1"/>
    <col min="5" max="5" width="19.375" style="226" customWidth="1"/>
    <col min="6" max="6" width="18.75" style="226" customWidth="1"/>
    <col min="7" max="7" width="19.875" style="226" customWidth="1"/>
    <col min="8" max="8" width="3.25" style="226" customWidth="1"/>
    <col min="9" max="9" width="13.75" style="226" customWidth="1"/>
    <col min="10" max="16384" width="10" style="226"/>
  </cols>
  <sheetData>
    <row r="1" spans="1:15" ht="18.600000000000001" customHeight="1">
      <c r="A1" s="155"/>
      <c r="B1" s="156"/>
      <c r="D1" s="218" t="s">
        <v>172</v>
      </c>
      <c r="F1" s="548">
        <f>FACE!B14</f>
        <v>0</v>
      </c>
      <c r="G1" s="457" t="s">
        <v>226</v>
      </c>
      <c r="H1" s="377"/>
      <c r="I1" s="378"/>
    </row>
    <row r="2" spans="1:15" ht="26.25" customHeight="1">
      <c r="A2" s="522" t="s">
        <v>50</v>
      </c>
      <c r="B2" s="157"/>
      <c r="C2" s="157"/>
      <c r="D2" s="157"/>
      <c r="E2" s="157"/>
      <c r="F2" s="157"/>
      <c r="G2" s="157"/>
      <c r="H2" s="168"/>
    </row>
    <row r="3" spans="1:15" ht="26.25" customHeight="1" thickBot="1">
      <c r="A3" s="523" t="s">
        <v>13</v>
      </c>
      <c r="B3" s="165"/>
      <c r="C3" s="165"/>
      <c r="D3" s="165"/>
      <c r="E3" s="165"/>
      <c r="F3" s="165"/>
      <c r="G3" s="165"/>
      <c r="H3" s="169"/>
    </row>
    <row r="4" spans="1:15" ht="23.25" customHeight="1" thickTop="1" thickBot="1">
      <c r="A4" s="526" t="s">
        <v>166</v>
      </c>
      <c r="B4" s="172"/>
      <c r="C4" s="529" t="s">
        <v>51</v>
      </c>
      <c r="D4" s="881" t="s">
        <v>223</v>
      </c>
      <c r="E4" s="881" t="s">
        <v>221</v>
      </c>
      <c r="F4" s="881" t="s">
        <v>222</v>
      </c>
      <c r="G4" s="881" t="s">
        <v>224</v>
      </c>
      <c r="H4" s="170"/>
      <c r="I4" s="524" t="s">
        <v>14</v>
      </c>
      <c r="J4" s="525">
        <v>0.03</v>
      </c>
    </row>
    <row r="5" spans="1:15" ht="18.75" customHeight="1" thickTop="1">
      <c r="A5" s="527" t="s">
        <v>167</v>
      </c>
      <c r="B5" s="173"/>
      <c r="C5" s="530" t="s">
        <v>48</v>
      </c>
      <c r="D5" s="882"/>
      <c r="E5" s="882"/>
      <c r="F5" s="882"/>
      <c r="G5" s="882"/>
      <c r="H5" s="171"/>
    </row>
    <row r="6" spans="1:15" ht="15.75" customHeight="1">
      <c r="A6" s="883" t="s">
        <v>168</v>
      </c>
      <c r="B6" s="884"/>
      <c r="C6" s="166"/>
      <c r="D6" s="166"/>
      <c r="E6" s="166"/>
      <c r="F6" s="166"/>
      <c r="G6" s="158"/>
      <c r="H6" s="158"/>
    </row>
    <row r="7" spans="1:15" ht="23.1" customHeight="1">
      <c r="A7" s="885"/>
      <c r="B7" s="886"/>
      <c r="C7" s="379">
        <f>'SubA Yr1'!$J$15</f>
        <v>0</v>
      </c>
      <c r="D7" s="380">
        <f>ROUND((C7+($J$4*C7)),0)</f>
        <v>0</v>
      </c>
      <c r="E7" s="380">
        <f t="shared" ref="E7:G15" si="0">ROUND((D7+($J$4*D7)),0)</f>
        <v>0</v>
      </c>
      <c r="F7" s="380">
        <f t="shared" si="0"/>
        <v>0</v>
      </c>
      <c r="G7" s="381">
        <f t="shared" si="0"/>
        <v>0</v>
      </c>
      <c r="H7" s="382"/>
    </row>
    <row r="8" spans="1:15" ht="31.5" customHeight="1">
      <c r="A8" s="528" t="s">
        <v>118</v>
      </c>
      <c r="B8" s="531"/>
      <c r="C8" s="383">
        <f>'SubA Yr1'!$J$17</f>
        <v>0</v>
      </c>
      <c r="D8" s="384">
        <f>ROUND((C8+($J$4*C8)),0)</f>
        <v>0</v>
      </c>
      <c r="E8" s="384">
        <f t="shared" si="0"/>
        <v>0</v>
      </c>
      <c r="F8" s="384">
        <f t="shared" si="0"/>
        <v>0</v>
      </c>
      <c r="G8" s="385">
        <f t="shared" si="0"/>
        <v>0</v>
      </c>
      <c r="H8" s="382"/>
    </row>
    <row r="9" spans="1:15" ht="31.5" customHeight="1">
      <c r="A9" s="528" t="s">
        <v>119</v>
      </c>
      <c r="B9" s="531"/>
      <c r="C9" s="383">
        <f>'SubA Yr1'!$J$20</f>
        <v>0</v>
      </c>
      <c r="D9" s="384">
        <v>0</v>
      </c>
      <c r="E9" s="384">
        <v>0</v>
      </c>
      <c r="F9" s="384">
        <v>0</v>
      </c>
      <c r="G9" s="385">
        <v>0</v>
      </c>
      <c r="H9" s="382"/>
    </row>
    <row r="10" spans="1:15" ht="31.5" customHeight="1">
      <c r="A10" s="528" t="s">
        <v>120</v>
      </c>
      <c r="B10" s="531"/>
      <c r="C10" s="383">
        <f>'SubA Yr1'!$J$24</f>
        <v>0</v>
      </c>
      <c r="D10" s="384">
        <f t="shared" ref="D10:D15" si="1">ROUND((C10+($J$4*C10)),0)</f>
        <v>0</v>
      </c>
      <c r="E10" s="384">
        <f t="shared" si="0"/>
        <v>0</v>
      </c>
      <c r="F10" s="384">
        <f t="shared" si="0"/>
        <v>0</v>
      </c>
      <c r="G10" s="385">
        <f t="shared" si="0"/>
        <v>0</v>
      </c>
      <c r="H10" s="382"/>
    </row>
    <row r="11" spans="1:15" ht="31.5" customHeight="1">
      <c r="A11" s="528" t="s">
        <v>85</v>
      </c>
      <c r="B11" s="531"/>
      <c r="C11" s="383">
        <f>'SubA Yr1'!$J$26</f>
        <v>0</v>
      </c>
      <c r="D11" s="384">
        <f t="shared" si="1"/>
        <v>0</v>
      </c>
      <c r="E11" s="384">
        <f t="shared" si="0"/>
        <v>0</v>
      </c>
      <c r="F11" s="384">
        <f t="shared" si="0"/>
        <v>0</v>
      </c>
      <c r="G11" s="385">
        <f t="shared" si="0"/>
        <v>0</v>
      </c>
      <c r="H11" s="382"/>
    </row>
    <row r="12" spans="1:15" ht="31.5" customHeight="1">
      <c r="A12" s="520" t="s">
        <v>217</v>
      </c>
      <c r="B12" s="531"/>
      <c r="C12" s="383">
        <f>'SubA Yr1'!$J$27</f>
        <v>0</v>
      </c>
      <c r="D12" s="384">
        <f t="shared" si="1"/>
        <v>0</v>
      </c>
      <c r="E12" s="384">
        <f t="shared" si="0"/>
        <v>0</v>
      </c>
      <c r="F12" s="384">
        <f t="shared" si="0"/>
        <v>0</v>
      </c>
      <c r="G12" s="385">
        <f t="shared" si="0"/>
        <v>0</v>
      </c>
      <c r="H12" s="382"/>
    </row>
    <row r="13" spans="1:15" ht="31.5" customHeight="1">
      <c r="A13" s="520" t="s">
        <v>218</v>
      </c>
      <c r="B13" s="531"/>
      <c r="C13" s="383">
        <f>'SubA Yr1'!$J$28</f>
        <v>0</v>
      </c>
      <c r="D13" s="384">
        <f t="shared" si="1"/>
        <v>0</v>
      </c>
      <c r="E13" s="384">
        <f t="shared" si="0"/>
        <v>0</v>
      </c>
      <c r="F13" s="384">
        <f t="shared" si="0"/>
        <v>0</v>
      </c>
      <c r="G13" s="385">
        <f t="shared" si="0"/>
        <v>0</v>
      </c>
      <c r="H13" s="382"/>
      <c r="J13" s="6"/>
      <c r="K13" s="1"/>
      <c r="L13" s="1"/>
      <c r="M13" s="1"/>
      <c r="N13" s="1"/>
      <c r="O13" s="1"/>
    </row>
    <row r="14" spans="1:15" ht="31.5" customHeight="1">
      <c r="A14" s="879" t="s">
        <v>123</v>
      </c>
      <c r="B14" s="880"/>
      <c r="C14" s="383">
        <f>'SubA Yr1'!$J$30</f>
        <v>0</v>
      </c>
      <c r="D14" s="384">
        <f t="shared" si="1"/>
        <v>0</v>
      </c>
      <c r="E14" s="384">
        <f t="shared" si="0"/>
        <v>0</v>
      </c>
      <c r="F14" s="384">
        <f t="shared" si="0"/>
        <v>0</v>
      </c>
      <c r="G14" s="385">
        <f t="shared" si="0"/>
        <v>0</v>
      </c>
      <c r="H14" s="382"/>
    </row>
    <row r="15" spans="1:15" s="386" customFormat="1" ht="31.5" customHeight="1">
      <c r="A15" s="528" t="s">
        <v>121</v>
      </c>
      <c r="B15" s="531"/>
      <c r="C15" s="383">
        <f>'SubA Yr1'!$J$35</f>
        <v>0</v>
      </c>
      <c r="D15" s="384">
        <f t="shared" si="1"/>
        <v>0</v>
      </c>
      <c r="E15" s="384">
        <f t="shared" si="0"/>
        <v>0</v>
      </c>
      <c r="F15" s="384">
        <f t="shared" si="0"/>
        <v>0</v>
      </c>
      <c r="G15" s="385">
        <f t="shared" si="0"/>
        <v>0</v>
      </c>
      <c r="H15" s="382"/>
    </row>
    <row r="16" spans="1:15" s="386" customFormat="1" ht="36.75" customHeight="1">
      <c r="A16" s="879" t="s">
        <v>219</v>
      </c>
      <c r="B16" s="880"/>
      <c r="C16" s="383">
        <f>'SubA Yr1'!$J$36</f>
        <v>0</v>
      </c>
      <c r="D16" s="384">
        <v>0</v>
      </c>
      <c r="E16" s="384">
        <v>0</v>
      </c>
      <c r="F16" s="384">
        <v>0</v>
      </c>
      <c r="G16" s="385">
        <v>0</v>
      </c>
      <c r="H16" s="382"/>
    </row>
    <row r="17" spans="1:8" ht="38.25" customHeight="1">
      <c r="A17" s="887" t="s">
        <v>170</v>
      </c>
      <c r="B17" s="888"/>
      <c r="C17" s="383">
        <f>SUM(C7:C16)</f>
        <v>0</v>
      </c>
      <c r="D17" s="383">
        <f>SUM(D7:D16)</f>
        <v>0</v>
      </c>
      <c r="E17" s="383">
        <f>SUM(E7:E16)</f>
        <v>0</v>
      </c>
      <c r="F17" s="383">
        <f>SUM(F7:F16)</f>
        <v>0</v>
      </c>
      <c r="G17" s="447">
        <f>SUM(G7:G16)</f>
        <v>0</v>
      </c>
      <c r="H17" s="382"/>
    </row>
    <row r="18" spans="1:8" ht="36.75" customHeight="1">
      <c r="A18" s="879" t="s">
        <v>220</v>
      </c>
      <c r="B18" s="880"/>
      <c r="C18" s="383">
        <f>'SubA Yr1'!$J$38</f>
        <v>0</v>
      </c>
      <c r="D18" s="384">
        <v>0</v>
      </c>
      <c r="E18" s="384">
        <v>0</v>
      </c>
      <c r="F18" s="384">
        <v>0</v>
      </c>
      <c r="G18" s="385">
        <v>0</v>
      </c>
      <c r="H18" s="382"/>
    </row>
    <row r="19" spans="1:8" ht="33" customHeight="1" thickBot="1">
      <c r="A19" s="198" t="s">
        <v>122</v>
      </c>
      <c r="B19" s="199"/>
      <c r="C19" s="383">
        <f>SUM(C17:C18)</f>
        <v>0</v>
      </c>
      <c r="D19" s="384">
        <f>SUM(D17:D18)</f>
        <v>0</v>
      </c>
      <c r="E19" s="384">
        <f>SUM(E17:E18)</f>
        <v>0</v>
      </c>
      <c r="F19" s="384">
        <f>SUM(F17:F18)</f>
        <v>0</v>
      </c>
      <c r="G19" s="387">
        <f>SUM(G17:G18)</f>
        <v>0</v>
      </c>
      <c r="H19" s="382"/>
    </row>
    <row r="20" spans="1:8" ht="36" customHeight="1" thickTop="1" thickBot="1">
      <c r="A20" s="202" t="s">
        <v>124</v>
      </c>
      <c r="B20" s="200"/>
      <c r="C20" s="163"/>
      <c r="D20" s="163"/>
      <c r="E20" s="163"/>
      <c r="F20" s="164"/>
      <c r="G20" s="388">
        <f>SUM(C19:G19)</f>
        <v>0</v>
      </c>
      <c r="H20" s="389"/>
    </row>
    <row r="21" spans="1:8" s="391" customFormat="1" ht="18.600000000000001" customHeight="1" thickTop="1">
      <c r="A21" s="533" t="s">
        <v>169</v>
      </c>
      <c r="B21" s="468"/>
      <c r="C21" s="468"/>
      <c r="D21" s="468"/>
      <c r="E21" s="468"/>
      <c r="F21" s="468"/>
      <c r="G21" s="159" t="s">
        <v>0</v>
      </c>
      <c r="H21" s="159"/>
    </row>
    <row r="22" spans="1:8" ht="15" customHeight="1">
      <c r="A22" s="392"/>
      <c r="B22" s="393"/>
      <c r="C22" s="394" t="s">
        <v>0</v>
      </c>
      <c r="D22" s="393"/>
      <c r="E22" s="393"/>
      <c r="F22" s="393"/>
      <c r="G22" s="393"/>
      <c r="H22" s="393"/>
    </row>
    <row r="23" spans="1:8" ht="15" customHeight="1">
      <c r="A23" s="395"/>
      <c r="B23" s="393"/>
      <c r="C23" s="393" t="s">
        <v>0</v>
      </c>
      <c r="D23" s="393"/>
      <c r="E23" s="393"/>
      <c r="F23" s="393"/>
      <c r="G23" s="393"/>
      <c r="H23" s="393"/>
    </row>
    <row r="24" spans="1:8" ht="17.850000000000001" customHeight="1">
      <c r="A24" s="395"/>
      <c r="B24" s="393"/>
      <c r="C24" s="393"/>
      <c r="D24" s="393"/>
      <c r="E24" s="393"/>
      <c r="F24" s="392"/>
      <c r="G24" s="392"/>
      <c r="H24" s="392"/>
    </row>
    <row r="25" spans="1:8" ht="17.850000000000001" customHeight="1">
      <c r="A25" s="392"/>
      <c r="B25" s="392"/>
      <c r="C25" s="392"/>
      <c r="D25" s="392"/>
      <c r="E25" s="392"/>
      <c r="F25" s="392"/>
      <c r="G25" s="392"/>
      <c r="H25" s="392"/>
    </row>
    <row r="26" spans="1:8" ht="17.850000000000001" customHeight="1">
      <c r="A26" s="392"/>
      <c r="B26" s="392"/>
      <c r="C26" s="392"/>
      <c r="D26" s="392"/>
      <c r="E26" s="392"/>
      <c r="F26" s="392"/>
      <c r="G26" s="392"/>
      <c r="H26" s="392"/>
    </row>
    <row r="27" spans="1:8" ht="17.850000000000001" customHeight="1">
      <c r="A27" s="392"/>
      <c r="B27" s="392"/>
      <c r="C27" s="392"/>
      <c r="D27" s="392"/>
      <c r="E27" s="392"/>
      <c r="F27" s="392"/>
      <c r="G27" s="392"/>
      <c r="H27" s="392"/>
    </row>
    <row r="28" spans="1:8" ht="17.850000000000001" customHeight="1">
      <c r="A28" s="392"/>
      <c r="B28" s="392"/>
      <c r="C28" s="392"/>
      <c r="D28" s="392"/>
      <c r="E28" s="596"/>
      <c r="F28" s="392"/>
      <c r="G28" s="392"/>
      <c r="H28" s="392"/>
    </row>
    <row r="29" spans="1:8" ht="17.850000000000001" customHeight="1">
      <c r="A29" s="392"/>
      <c r="B29" s="392"/>
      <c r="C29" s="392"/>
      <c r="D29" s="392"/>
      <c r="E29" s="392"/>
      <c r="F29" s="392"/>
      <c r="G29" s="392"/>
      <c r="H29" s="392"/>
    </row>
    <row r="30" spans="1:8" ht="17.850000000000001" customHeight="1">
      <c r="A30" s="392"/>
      <c r="B30" s="392"/>
      <c r="C30" s="392"/>
      <c r="D30" s="392"/>
      <c r="E30" s="392"/>
      <c r="F30" s="392"/>
      <c r="G30" s="392"/>
      <c r="H30" s="392"/>
    </row>
    <row r="31" spans="1:8" ht="17.850000000000001" customHeight="1">
      <c r="A31" s="392"/>
      <c r="B31" s="392"/>
      <c r="C31" s="392"/>
      <c r="D31" s="392"/>
      <c r="E31" s="392"/>
      <c r="F31" s="392"/>
      <c r="G31" s="392"/>
      <c r="H31" s="392"/>
    </row>
    <row r="32" spans="1:8" ht="17.850000000000001" customHeight="1">
      <c r="A32" s="392"/>
      <c r="B32" s="392"/>
      <c r="C32" s="392"/>
      <c r="D32" s="392"/>
      <c r="E32" s="392"/>
      <c r="F32" s="392"/>
      <c r="G32" s="392"/>
      <c r="H32" s="392"/>
    </row>
    <row r="33" spans="1:9" ht="17.850000000000001" customHeight="1">
      <c r="A33" s="392"/>
      <c r="B33" s="392"/>
      <c r="C33" s="392"/>
      <c r="D33" s="392"/>
      <c r="E33" s="392"/>
      <c r="F33" s="392"/>
      <c r="G33" s="392"/>
      <c r="H33" s="392"/>
    </row>
    <row r="34" spans="1:9" ht="17.850000000000001" customHeight="1">
      <c r="A34" s="392"/>
      <c r="B34" s="392"/>
      <c r="C34" s="392"/>
      <c r="D34" s="392"/>
      <c r="E34" s="392"/>
      <c r="F34" s="392"/>
      <c r="G34" s="392"/>
      <c r="H34" s="392"/>
    </row>
    <row r="35" spans="1:9" ht="17.850000000000001" customHeight="1">
      <c r="A35" s="392"/>
      <c r="B35" s="392"/>
      <c r="C35" s="392"/>
      <c r="D35" s="392"/>
      <c r="E35" s="392"/>
      <c r="F35" s="392"/>
      <c r="G35" s="392"/>
      <c r="H35" s="392"/>
    </row>
    <row r="36" spans="1:9" ht="41.25" customHeight="1">
      <c r="A36" s="392"/>
      <c r="B36" s="392"/>
      <c r="C36" s="392"/>
      <c r="D36" s="392"/>
      <c r="E36" s="392"/>
      <c r="F36" s="392"/>
      <c r="G36" s="392"/>
      <c r="H36" s="392"/>
    </row>
    <row r="37" spans="1:9" ht="19.5" customHeight="1">
      <c r="A37" s="396"/>
      <c r="B37" s="396"/>
      <c r="C37" s="396"/>
      <c r="D37" s="396"/>
      <c r="E37" s="396"/>
      <c r="F37" s="396"/>
      <c r="G37" s="396"/>
      <c r="H37" s="393"/>
    </row>
    <row r="38" spans="1:9" ht="19.5" customHeight="1">
      <c r="A38" s="167" t="s">
        <v>210</v>
      </c>
      <c r="B38" s="160"/>
      <c r="C38" s="160"/>
      <c r="D38" s="210" t="s">
        <v>225</v>
      </c>
      <c r="E38" s="174"/>
      <c r="F38" s="160"/>
      <c r="G38" s="532" t="s">
        <v>49</v>
      </c>
      <c r="H38" s="161"/>
      <c r="I38" s="2"/>
    </row>
    <row r="39" spans="1:9" ht="15" customHeight="1">
      <c r="A39" s="167"/>
      <c r="B39" s="162"/>
      <c r="C39" s="162"/>
      <c r="D39" s="162"/>
      <c r="E39" s="162"/>
      <c r="F39" s="162"/>
      <c r="G39" s="162"/>
      <c r="H39" s="162"/>
    </row>
    <row r="40" spans="1:9">
      <c r="A40" s="5"/>
      <c r="B40" s="5"/>
      <c r="C40" s="5"/>
      <c r="D40" s="5"/>
      <c r="E40" s="5"/>
      <c r="F40" s="5"/>
      <c r="G40" s="5"/>
      <c r="H40" s="5"/>
    </row>
    <row r="41" spans="1:9">
      <c r="A41" s="5"/>
      <c r="B41" s="5"/>
      <c r="C41" s="5"/>
      <c r="D41" s="5"/>
      <c r="E41" s="5"/>
      <c r="F41" s="5"/>
      <c r="G41" s="5"/>
      <c r="H41" s="5"/>
    </row>
    <row r="42" spans="1:9">
      <c r="A42" s="5"/>
      <c r="B42" s="5"/>
      <c r="C42" s="5"/>
      <c r="D42" s="5"/>
      <c r="E42" s="5"/>
      <c r="F42" s="5"/>
      <c r="G42" s="5"/>
      <c r="H42" s="5"/>
    </row>
    <row r="43" spans="1:9">
      <c r="A43" s="5"/>
      <c r="B43" s="5"/>
      <c r="C43" s="5"/>
      <c r="D43" s="5"/>
      <c r="E43" s="5"/>
      <c r="F43" s="5"/>
      <c r="G43" s="5"/>
      <c r="H43" s="5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  <row r="46" spans="1:9">
      <c r="A46" s="5"/>
      <c r="B46" s="5"/>
      <c r="C46" s="5"/>
      <c r="D46" s="5"/>
      <c r="E46" s="5"/>
      <c r="F46" s="5"/>
      <c r="G46" s="5"/>
      <c r="H46" s="5"/>
    </row>
  </sheetData>
  <mergeCells count="9">
    <mergeCell ref="A17:B17"/>
    <mergeCell ref="A18:B18"/>
    <mergeCell ref="D4:D5"/>
    <mergeCell ref="E4:E5"/>
    <mergeCell ref="G4:G5"/>
    <mergeCell ref="A6:B7"/>
    <mergeCell ref="A14:B14"/>
    <mergeCell ref="A16:B16"/>
    <mergeCell ref="F4:F5"/>
  </mergeCells>
  <phoneticPr fontId="76" type="noConversion"/>
  <printOptions gridLinesSet="0"/>
  <pageMargins left="0.61" right="0.28999999999999998" top="0.66" bottom="0.21" header="0" footer="0.36"/>
  <pageSetup scale="75" orientation="portrait" horizontalDpi="4294967292" verticalDpi="4294967292" r:id="rId1"/>
  <headerFooter alignWithMargins="0"/>
  <rowBreaks count="1" manualBreakCount="1">
    <brk id="43" max="65535" man="1"/>
  </rowBreaks>
  <colBreaks count="1" manualBreakCount="1">
    <brk id="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43"/>
  <sheetViews>
    <sheetView showGridLines="0" zoomScaleNormal="100" workbookViewId="0">
      <selection activeCell="L8" sqref="L8:L14"/>
    </sheetView>
  </sheetViews>
  <sheetFormatPr defaultColWidth="10" defaultRowHeight="12"/>
  <cols>
    <col min="1" max="1" width="26.25" style="338" customWidth="1"/>
    <col min="2" max="2" width="2.5" style="338" customWidth="1"/>
    <col min="3" max="3" width="12" style="338" customWidth="1"/>
    <col min="4" max="4" width="7.75" style="338" customWidth="1"/>
    <col min="5" max="5" width="7.875" style="338" customWidth="1"/>
    <col min="6" max="6" width="7.75" style="338" customWidth="1"/>
    <col min="7" max="7" width="11.25" style="338" customWidth="1"/>
    <col min="8" max="8" width="12.25" style="338" customWidth="1"/>
    <col min="9" max="9" width="13.875" style="338" customWidth="1"/>
    <col min="10" max="10" width="13.625" style="338" customWidth="1"/>
    <col min="11" max="11" width="2.5" style="338" customWidth="1"/>
    <col min="12" max="16384" width="10" style="338"/>
  </cols>
  <sheetData>
    <row r="1" spans="1:17" ht="17.850000000000001" customHeight="1">
      <c r="A1" s="155"/>
      <c r="B1" s="7"/>
      <c r="C1" s="4"/>
      <c r="D1" s="4"/>
      <c r="E1" s="515" t="s">
        <v>171</v>
      </c>
      <c r="G1" s="227">
        <f>FACE!B14</f>
        <v>0</v>
      </c>
      <c r="H1" s="439"/>
      <c r="I1" s="549"/>
      <c r="J1" s="457" t="s">
        <v>226</v>
      </c>
      <c r="K1" s="457"/>
    </row>
    <row r="2" spans="1:17" ht="23.1" customHeight="1">
      <c r="A2" s="550" t="s">
        <v>5</v>
      </c>
      <c r="B2" s="551"/>
      <c r="C2" s="552"/>
      <c r="D2" s="552"/>
      <c r="E2" s="552"/>
      <c r="F2" s="553"/>
      <c r="G2" s="553"/>
      <c r="H2" s="554" t="s">
        <v>165</v>
      </c>
      <c r="I2" s="877" t="s">
        <v>162</v>
      </c>
      <c r="J2" s="878"/>
      <c r="K2" s="458"/>
      <c r="L2" s="339"/>
    </row>
    <row r="3" spans="1:17" ht="23.1" customHeight="1">
      <c r="A3" s="514" t="s">
        <v>6</v>
      </c>
      <c r="B3" s="143"/>
      <c r="C3" s="125"/>
      <c r="D3" s="125"/>
      <c r="E3" s="125"/>
      <c r="F3" s="125"/>
      <c r="G3" s="125"/>
      <c r="H3" s="340">
        <f>FACE!A31</f>
        <v>0</v>
      </c>
      <c r="I3" s="341"/>
      <c r="J3" s="342">
        <f>sdate+364</f>
        <v>364</v>
      </c>
      <c r="K3" s="342"/>
      <c r="L3" s="339"/>
    </row>
    <row r="4" spans="1:17" s="586" customFormat="1" ht="12" customHeight="1">
      <c r="A4" s="595" t="s">
        <v>215</v>
      </c>
      <c r="B4" s="579"/>
      <c r="C4" s="580"/>
      <c r="D4" s="580"/>
      <c r="E4" s="580"/>
      <c r="F4" s="580"/>
      <c r="G4" s="580"/>
      <c r="H4" s="581"/>
      <c r="I4" s="582"/>
      <c r="J4" s="583"/>
      <c r="K4" s="584"/>
      <c r="L4" s="585"/>
    </row>
    <row r="5" spans="1:17" ht="12" customHeight="1">
      <c r="A5" s="593" t="s">
        <v>212</v>
      </c>
      <c r="B5" s="143"/>
      <c r="C5" s="125"/>
      <c r="D5" s="125"/>
      <c r="E5" s="125"/>
      <c r="F5" s="125"/>
      <c r="G5" s="125"/>
      <c r="H5" s="340"/>
      <c r="I5" s="341"/>
      <c r="J5" s="342"/>
      <c r="K5" s="342"/>
      <c r="L5" s="339"/>
    </row>
    <row r="6" spans="1:17" s="590" customFormat="1" ht="12" customHeight="1">
      <c r="A6" s="594" t="s">
        <v>216</v>
      </c>
      <c r="B6" s="587"/>
      <c r="C6" s="588"/>
      <c r="D6" s="561"/>
      <c r="E6" s="561"/>
      <c r="F6" s="561"/>
      <c r="G6" s="561"/>
      <c r="H6" s="561"/>
      <c r="I6" s="561"/>
      <c r="J6" s="561"/>
      <c r="K6" s="589"/>
    </row>
    <row r="7" spans="1:17" ht="30" customHeight="1">
      <c r="A7" s="502" t="s">
        <v>7</v>
      </c>
      <c r="B7" s="503"/>
      <c r="C7" s="504" t="s">
        <v>8</v>
      </c>
      <c r="D7" s="504" t="s">
        <v>129</v>
      </c>
      <c r="E7" s="504" t="s">
        <v>130</v>
      </c>
      <c r="F7" s="504" t="s">
        <v>160</v>
      </c>
      <c r="G7" s="504" t="s">
        <v>131</v>
      </c>
      <c r="H7" s="504" t="s">
        <v>9</v>
      </c>
      <c r="I7" s="504" t="s">
        <v>10</v>
      </c>
      <c r="J7" s="505" t="s">
        <v>42</v>
      </c>
      <c r="K7" s="459"/>
      <c r="L7" s="464" t="s">
        <v>132</v>
      </c>
      <c r="M7" s="464" t="s">
        <v>133</v>
      </c>
      <c r="N7" s="464" t="s">
        <v>134</v>
      </c>
      <c r="O7" s="463" t="s">
        <v>135</v>
      </c>
      <c r="P7" s="463" t="s">
        <v>136</v>
      </c>
      <c r="Q7" s="463" t="s">
        <v>137</v>
      </c>
    </row>
    <row r="8" spans="1:17" ht="33" customHeight="1">
      <c r="A8" s="343"/>
      <c r="B8" s="344"/>
      <c r="C8" s="516" t="s">
        <v>211</v>
      </c>
      <c r="D8" s="467">
        <f t="shared" ref="D8:D14" si="0">IF(N8="Cal",12*M8," ")</f>
        <v>0</v>
      </c>
      <c r="E8" s="467" t="str">
        <f t="shared" ref="E8:E13" si="1">IF(N8="Acad",9*M8," ")</f>
        <v xml:space="preserve"> </v>
      </c>
      <c r="F8" s="467" t="str">
        <f>IF(N8="Sum",3*M8," ")</f>
        <v xml:space="preserve"> </v>
      </c>
      <c r="G8" s="345"/>
      <c r="H8" s="346">
        <f t="shared" ref="H8:H14" si="2">IF(N8="Cal",ROUND(G8/12*D8,0),IF(N8="Acad",ROUND(G8/9*E8,0),IF(N8="Sum",ROUND(G8/3*F8,0),0)))</f>
        <v>0</v>
      </c>
      <c r="I8" s="346">
        <f t="shared" ref="I8:I14" si="3">ROUND((H8*L8),0)</f>
        <v>0</v>
      </c>
      <c r="J8" s="347">
        <f t="shared" ref="J8:J14" si="4">H8+I8</f>
        <v>0</v>
      </c>
      <c r="K8" s="469"/>
      <c r="L8" s="465">
        <v>0.39760000000000001</v>
      </c>
      <c r="M8" s="465">
        <v>0</v>
      </c>
      <c r="N8" s="466" t="s">
        <v>135</v>
      </c>
      <c r="O8"/>
      <c r="P8"/>
      <c r="Q8"/>
    </row>
    <row r="9" spans="1:17" ht="33" customHeight="1">
      <c r="A9" s="348"/>
      <c r="B9" s="349"/>
      <c r="C9" s="350"/>
      <c r="D9" s="467">
        <f t="shared" si="0"/>
        <v>0</v>
      </c>
      <c r="E9" s="467" t="str">
        <f t="shared" si="1"/>
        <v xml:space="preserve"> </v>
      </c>
      <c r="F9" s="467" t="str">
        <f t="shared" ref="F9:F14" si="5">IF(N9="Sum",3*M9," ")</f>
        <v xml:space="preserve"> </v>
      </c>
      <c r="G9" s="351"/>
      <c r="H9" s="346">
        <f t="shared" si="2"/>
        <v>0</v>
      </c>
      <c r="I9" s="346">
        <f t="shared" si="3"/>
        <v>0</v>
      </c>
      <c r="J9" s="347">
        <f t="shared" si="4"/>
        <v>0</v>
      </c>
      <c r="K9" s="469"/>
      <c r="L9" s="465">
        <v>0.39760000000000001</v>
      </c>
      <c r="M9" s="465">
        <v>0</v>
      </c>
      <c r="N9" s="466" t="s">
        <v>135</v>
      </c>
      <c r="O9"/>
      <c r="P9"/>
      <c r="Q9"/>
    </row>
    <row r="10" spans="1:17" ht="33" customHeight="1">
      <c r="A10" s="348"/>
      <c r="B10" s="349"/>
      <c r="C10" s="350"/>
      <c r="D10" s="467">
        <f t="shared" si="0"/>
        <v>0</v>
      </c>
      <c r="E10" s="467" t="str">
        <f t="shared" si="1"/>
        <v xml:space="preserve"> </v>
      </c>
      <c r="F10" s="467" t="str">
        <f t="shared" si="5"/>
        <v xml:space="preserve"> </v>
      </c>
      <c r="G10" s="351"/>
      <c r="H10" s="346">
        <f t="shared" si="2"/>
        <v>0</v>
      </c>
      <c r="I10" s="346">
        <f t="shared" si="3"/>
        <v>0</v>
      </c>
      <c r="J10" s="347">
        <f t="shared" si="4"/>
        <v>0</v>
      </c>
      <c r="K10" s="469"/>
      <c r="L10" s="465">
        <v>0.39760000000000001</v>
      </c>
      <c r="M10" s="465">
        <v>0</v>
      </c>
      <c r="N10" s="466" t="s">
        <v>135</v>
      </c>
      <c r="O10"/>
      <c r="P10"/>
      <c r="Q10"/>
    </row>
    <row r="11" spans="1:17" ht="33" customHeight="1">
      <c r="A11" s="348"/>
      <c r="B11" s="349"/>
      <c r="C11" s="350"/>
      <c r="D11" s="467">
        <f t="shared" si="0"/>
        <v>0</v>
      </c>
      <c r="E11" s="467" t="str">
        <f t="shared" si="1"/>
        <v xml:space="preserve"> </v>
      </c>
      <c r="F11" s="467" t="str">
        <f t="shared" si="5"/>
        <v xml:space="preserve"> </v>
      </c>
      <c r="G11" s="351"/>
      <c r="H11" s="346">
        <f t="shared" si="2"/>
        <v>0</v>
      </c>
      <c r="I11" s="346">
        <f t="shared" si="3"/>
        <v>0</v>
      </c>
      <c r="J11" s="347">
        <f t="shared" si="4"/>
        <v>0</v>
      </c>
      <c r="K11" s="469"/>
      <c r="L11" s="465">
        <v>0.39760000000000001</v>
      </c>
      <c r="M11" s="465">
        <v>0</v>
      </c>
      <c r="N11" s="466" t="s">
        <v>135</v>
      </c>
      <c r="O11"/>
      <c r="P11"/>
      <c r="Q11"/>
    </row>
    <row r="12" spans="1:17" ht="33" customHeight="1">
      <c r="A12" s="348"/>
      <c r="B12" s="349"/>
      <c r="C12" s="350"/>
      <c r="D12" s="467">
        <f t="shared" si="0"/>
        <v>0</v>
      </c>
      <c r="E12" s="467" t="str">
        <f t="shared" si="1"/>
        <v xml:space="preserve"> </v>
      </c>
      <c r="F12" s="467" t="str">
        <f t="shared" si="5"/>
        <v xml:space="preserve"> </v>
      </c>
      <c r="G12" s="351"/>
      <c r="H12" s="346">
        <f t="shared" si="2"/>
        <v>0</v>
      </c>
      <c r="I12" s="346">
        <f t="shared" si="3"/>
        <v>0</v>
      </c>
      <c r="J12" s="347">
        <f t="shared" si="4"/>
        <v>0</v>
      </c>
      <c r="K12" s="469"/>
      <c r="L12" s="465">
        <v>0.39760000000000001</v>
      </c>
      <c r="M12" s="465">
        <v>0</v>
      </c>
      <c r="N12" s="466" t="s">
        <v>135</v>
      </c>
      <c r="O12"/>
      <c r="P12"/>
      <c r="Q12"/>
    </row>
    <row r="13" spans="1:17" ht="33" customHeight="1">
      <c r="A13" s="348"/>
      <c r="B13" s="349"/>
      <c r="C13" s="350"/>
      <c r="D13" s="467">
        <f t="shared" si="0"/>
        <v>0</v>
      </c>
      <c r="E13" s="467" t="str">
        <f t="shared" si="1"/>
        <v xml:space="preserve"> </v>
      </c>
      <c r="F13" s="467" t="str">
        <f t="shared" si="5"/>
        <v xml:space="preserve"> </v>
      </c>
      <c r="G13" s="351"/>
      <c r="H13" s="346">
        <f t="shared" si="2"/>
        <v>0</v>
      </c>
      <c r="I13" s="346">
        <f t="shared" si="3"/>
        <v>0</v>
      </c>
      <c r="J13" s="347">
        <f t="shared" si="4"/>
        <v>0</v>
      </c>
      <c r="K13" s="469"/>
      <c r="L13" s="465">
        <v>0.39760000000000001</v>
      </c>
      <c r="M13" s="465">
        <v>0</v>
      </c>
      <c r="N13" s="466" t="s">
        <v>135</v>
      </c>
      <c r="O13"/>
      <c r="P13"/>
      <c r="Q13"/>
    </row>
    <row r="14" spans="1:17" ht="33" customHeight="1" thickBot="1">
      <c r="A14" s="348"/>
      <c r="B14" s="349"/>
      <c r="C14" s="350"/>
      <c r="D14" s="467">
        <f t="shared" si="0"/>
        <v>0</v>
      </c>
      <c r="E14" s="467" t="str">
        <f>IF(N11="Acad",9*M14," ")</f>
        <v xml:space="preserve"> </v>
      </c>
      <c r="F14" s="467" t="str">
        <f t="shared" si="5"/>
        <v xml:space="preserve"> </v>
      </c>
      <c r="G14" s="351"/>
      <c r="H14" s="346">
        <f t="shared" si="2"/>
        <v>0</v>
      </c>
      <c r="I14" s="346">
        <f t="shared" si="3"/>
        <v>0</v>
      </c>
      <c r="J14" s="470">
        <f t="shared" si="4"/>
        <v>0</v>
      </c>
      <c r="K14" s="469"/>
      <c r="L14" s="465">
        <v>0.39760000000000001</v>
      </c>
      <c r="M14" s="465">
        <v>0</v>
      </c>
      <c r="N14" s="466" t="s">
        <v>135</v>
      </c>
      <c r="O14"/>
      <c r="P14"/>
      <c r="Q14"/>
    </row>
    <row r="15" spans="1:17" ht="25.5" customHeight="1" thickTop="1" thickBot="1">
      <c r="A15" s="281"/>
      <c r="B15" s="126"/>
      <c r="C15" s="506" t="s">
        <v>11</v>
      </c>
      <c r="D15" s="127"/>
      <c r="E15" s="127"/>
      <c r="F15" s="126"/>
      <c r="G15" s="128"/>
      <c r="H15" s="352">
        <f>SUM(H8:H14)</f>
        <v>0</v>
      </c>
      <c r="I15" s="352">
        <f>SUM(I8:I14)</f>
        <v>0</v>
      </c>
      <c r="J15" s="352">
        <f>SUM(J8:J14)</f>
        <v>0</v>
      </c>
      <c r="K15" s="460"/>
      <c r="L15"/>
      <c r="M15"/>
      <c r="N15"/>
    </row>
    <row r="16" spans="1:17" ht="14.25" customHeight="1" thickTop="1">
      <c r="A16" s="135" t="s">
        <v>43</v>
      </c>
      <c r="B16" s="135"/>
      <c r="C16" s="353"/>
      <c r="D16" s="353"/>
      <c r="E16" s="353"/>
      <c r="F16" s="353"/>
      <c r="G16" s="353"/>
      <c r="H16" s="354"/>
      <c r="I16" s="355"/>
      <c r="J16" s="123"/>
      <c r="K16" s="123"/>
    </row>
    <row r="17" spans="1:11" ht="19.5" customHeight="1">
      <c r="A17" s="282" t="s">
        <v>0</v>
      </c>
      <c r="B17" s="137"/>
      <c r="C17" s="137" t="s">
        <v>0</v>
      </c>
      <c r="D17" s="137">
        <v>0</v>
      </c>
      <c r="E17" s="137"/>
      <c r="F17" s="137"/>
      <c r="G17" s="137"/>
      <c r="H17" s="137"/>
      <c r="I17" s="356">
        <v>0</v>
      </c>
      <c r="J17" s="357">
        <f>SUM(A16:I17)</f>
        <v>0</v>
      </c>
      <c r="K17" s="357"/>
    </row>
    <row r="18" spans="1:11" ht="17.850000000000001" customHeight="1">
      <c r="A18" s="508" t="s">
        <v>44</v>
      </c>
      <c r="B18" s="135"/>
      <c r="C18" s="129"/>
      <c r="D18" s="130"/>
      <c r="E18" s="130"/>
      <c r="F18" s="129"/>
      <c r="G18" s="129"/>
      <c r="H18" s="129"/>
      <c r="I18" s="131"/>
      <c r="J18" s="132"/>
      <c r="K18" s="123"/>
    </row>
    <row r="19" spans="1:11" ht="16.7" customHeight="1">
      <c r="A19" s="509" t="s">
        <v>0</v>
      </c>
      <c r="B19" s="359"/>
      <c r="C19" s="359"/>
      <c r="D19" s="360">
        <v>0</v>
      </c>
      <c r="E19" s="360"/>
      <c r="F19" s="359" t="s">
        <v>12</v>
      </c>
      <c r="G19" s="359"/>
      <c r="H19" s="359"/>
      <c r="I19" s="361">
        <v>0</v>
      </c>
      <c r="J19" s="133"/>
      <c r="K19" s="123"/>
    </row>
    <row r="20" spans="1:11" ht="16.7" customHeight="1">
      <c r="A20" s="510" t="s">
        <v>0</v>
      </c>
      <c r="B20" s="137"/>
      <c r="C20" s="137"/>
      <c r="D20" s="136">
        <v>0</v>
      </c>
      <c r="E20" s="136"/>
      <c r="F20" s="137" t="s">
        <v>0</v>
      </c>
      <c r="G20" s="137"/>
      <c r="H20" s="137"/>
      <c r="I20" s="356">
        <v>0</v>
      </c>
      <c r="J20" s="362">
        <f>SUM(A18:I20)</f>
        <v>0</v>
      </c>
      <c r="K20" s="357"/>
    </row>
    <row r="21" spans="1:11" ht="17.25" customHeight="1">
      <c r="A21" s="511" t="s">
        <v>45</v>
      </c>
      <c r="B21" s="124"/>
      <c r="C21" s="363"/>
      <c r="D21" s="364"/>
      <c r="E21" s="364"/>
      <c r="F21" s="363"/>
      <c r="G21" s="363"/>
      <c r="H21" s="363"/>
      <c r="I21" s="365"/>
      <c r="J21" s="123"/>
      <c r="K21" s="123"/>
    </row>
    <row r="22" spans="1:11" ht="17.850000000000001" customHeight="1">
      <c r="A22" s="512"/>
      <c r="B22" s="363"/>
      <c r="C22" s="363"/>
      <c r="D22" s="364">
        <v>0</v>
      </c>
      <c r="E22" s="364"/>
      <c r="F22" s="363" t="s">
        <v>0</v>
      </c>
      <c r="G22" s="363"/>
      <c r="H22" s="363"/>
      <c r="I22" s="366">
        <v>0</v>
      </c>
      <c r="J22" s="123"/>
      <c r="K22" s="123"/>
    </row>
    <row r="23" spans="1:11" ht="17.850000000000001" customHeight="1">
      <c r="A23" s="512" t="s">
        <v>0</v>
      </c>
      <c r="B23" s="363"/>
      <c r="C23" s="363"/>
      <c r="D23" s="364">
        <v>0</v>
      </c>
      <c r="E23" s="364"/>
      <c r="F23" s="363" t="s">
        <v>0</v>
      </c>
      <c r="G23" s="363"/>
      <c r="H23" s="363"/>
      <c r="I23" s="366">
        <v>0</v>
      </c>
      <c r="J23" s="123"/>
      <c r="K23" s="123"/>
    </row>
    <row r="24" spans="1:11" ht="17.850000000000001" customHeight="1">
      <c r="A24" s="510" t="s">
        <v>0</v>
      </c>
      <c r="B24" s="137"/>
      <c r="C24" s="137"/>
      <c r="D24" s="136">
        <v>0</v>
      </c>
      <c r="E24" s="136"/>
      <c r="F24" s="137" t="s">
        <v>0</v>
      </c>
      <c r="G24" s="137"/>
      <c r="H24" s="137"/>
      <c r="I24" s="367">
        <v>0</v>
      </c>
      <c r="J24" s="362">
        <f>SUM(A21:I24)</f>
        <v>0</v>
      </c>
      <c r="K24" s="357"/>
    </row>
    <row r="25" spans="1:11" ht="16.5" customHeight="1">
      <c r="A25" s="513" t="s">
        <v>85</v>
      </c>
      <c r="B25" s="124"/>
      <c r="C25" s="368"/>
      <c r="D25" s="368"/>
      <c r="E25" s="368"/>
      <c r="F25" s="368"/>
      <c r="G25" s="368"/>
      <c r="H25" s="368"/>
      <c r="I25" s="359"/>
      <c r="J25" s="132"/>
      <c r="K25" s="123"/>
    </row>
    <row r="26" spans="1:11" ht="15.95" customHeight="1">
      <c r="A26" s="510"/>
      <c r="B26" s="137"/>
      <c r="C26" s="137"/>
      <c r="D26" s="137"/>
      <c r="E26" s="137"/>
      <c r="F26" s="137"/>
      <c r="G26" s="137"/>
      <c r="H26" s="137"/>
      <c r="I26" s="356">
        <v>0</v>
      </c>
      <c r="J26" s="362">
        <f>SUM(A25:I26)</f>
        <v>0</v>
      </c>
      <c r="K26" s="357"/>
    </row>
    <row r="27" spans="1:11" ht="18" customHeight="1">
      <c r="A27" s="591" t="s">
        <v>213</v>
      </c>
      <c r="B27" s="592"/>
      <c r="C27" s="138"/>
      <c r="D27" s="134"/>
      <c r="E27" s="134"/>
      <c r="F27" s="134" t="s">
        <v>0</v>
      </c>
      <c r="G27" s="134"/>
      <c r="H27" s="134"/>
      <c r="I27" s="369">
        <v>0</v>
      </c>
      <c r="J27" s="370">
        <f>I27</f>
        <v>0</v>
      </c>
      <c r="K27" s="357"/>
    </row>
    <row r="28" spans="1:11" ht="18" customHeight="1">
      <c r="A28" s="591" t="s">
        <v>214</v>
      </c>
      <c r="B28" s="592"/>
      <c r="C28" s="138"/>
      <c r="D28" s="134"/>
      <c r="E28" s="134"/>
      <c r="F28" s="134" t="s">
        <v>0</v>
      </c>
      <c r="G28" s="134"/>
      <c r="H28" s="134"/>
      <c r="I28" s="369">
        <v>0</v>
      </c>
      <c r="J28" s="370">
        <f>I28</f>
        <v>0</v>
      </c>
      <c r="K28" s="357"/>
    </row>
    <row r="29" spans="1:11" ht="17.850000000000001" customHeight="1">
      <c r="A29" s="508" t="s">
        <v>46</v>
      </c>
      <c r="B29" s="135"/>
      <c r="C29" s="135"/>
      <c r="D29" s="135"/>
      <c r="E29" s="135"/>
      <c r="F29" s="129"/>
      <c r="G29" s="129"/>
      <c r="H29" s="129"/>
      <c r="I29" s="131"/>
      <c r="J29" s="123"/>
      <c r="K29" s="123"/>
    </row>
    <row r="30" spans="1:11" ht="17.100000000000001" customHeight="1">
      <c r="A30" s="510"/>
      <c r="B30" s="136"/>
      <c r="C30" s="137"/>
      <c r="D30" s="137"/>
      <c r="E30" s="137"/>
      <c r="F30" s="371" t="s">
        <v>0</v>
      </c>
      <c r="G30" s="137"/>
      <c r="H30" s="137"/>
      <c r="I30" s="356">
        <v>0</v>
      </c>
      <c r="J30" s="362">
        <f>SUM(A29:I30)</f>
        <v>0</v>
      </c>
      <c r="K30" s="357"/>
    </row>
    <row r="31" spans="1:11" ht="15" customHeight="1">
      <c r="A31" s="508" t="s">
        <v>47</v>
      </c>
      <c r="B31" s="135"/>
      <c r="C31" s="135"/>
      <c r="D31" s="129"/>
      <c r="E31" s="129"/>
      <c r="F31" s="129"/>
      <c r="G31" s="129"/>
      <c r="H31" s="129"/>
      <c r="I31" s="131"/>
      <c r="J31" s="123"/>
      <c r="K31" s="123"/>
    </row>
    <row r="32" spans="1:11" ht="17.850000000000001" customHeight="1">
      <c r="A32" s="358"/>
      <c r="B32" s="359"/>
      <c r="C32" s="359"/>
      <c r="D32" s="359">
        <v>0</v>
      </c>
      <c r="E32" s="359"/>
      <c r="F32" s="359"/>
      <c r="G32" s="359"/>
      <c r="H32" s="359"/>
      <c r="I32" s="361">
        <v>0</v>
      </c>
      <c r="J32" s="123"/>
      <c r="K32" s="123"/>
    </row>
    <row r="33" spans="1:11" ht="17.850000000000001" customHeight="1">
      <c r="A33" s="358"/>
      <c r="B33" s="359"/>
      <c r="C33" s="359"/>
      <c r="D33" s="359">
        <v>0</v>
      </c>
      <c r="E33" s="359"/>
      <c r="F33" s="359"/>
      <c r="G33" s="359"/>
      <c r="H33" s="359"/>
      <c r="I33" s="361">
        <v>0</v>
      </c>
      <c r="J33" s="123"/>
      <c r="K33" s="123"/>
    </row>
    <row r="34" spans="1:11" ht="17.850000000000001" customHeight="1">
      <c r="A34" s="358"/>
      <c r="B34" s="359"/>
      <c r="C34" s="359"/>
      <c r="D34" s="359">
        <v>0</v>
      </c>
      <c r="E34" s="359"/>
      <c r="F34" s="359"/>
      <c r="G34" s="359"/>
      <c r="H34" s="359"/>
      <c r="I34" s="361">
        <v>0</v>
      </c>
      <c r="J34" s="123"/>
      <c r="K34" s="123"/>
    </row>
    <row r="35" spans="1:11" ht="17.850000000000001" customHeight="1">
      <c r="A35" s="282" t="s">
        <v>0</v>
      </c>
      <c r="B35" s="137"/>
      <c r="C35" s="137"/>
      <c r="D35" s="137">
        <v>0</v>
      </c>
      <c r="E35" s="137"/>
      <c r="F35" s="137"/>
      <c r="G35" s="137"/>
      <c r="H35" s="137"/>
      <c r="I35" s="356">
        <v>0</v>
      </c>
      <c r="J35" s="362">
        <f>SUM(A31:I35)</f>
        <v>0</v>
      </c>
      <c r="K35" s="357"/>
    </row>
    <row r="36" spans="1:11" ht="21.75" customHeight="1" thickBot="1">
      <c r="A36" s="517" t="s">
        <v>114</v>
      </c>
      <c r="F36" s="507"/>
      <c r="I36" s="518" t="s">
        <v>115</v>
      </c>
      <c r="J36" s="446">
        <v>0</v>
      </c>
      <c r="K36" s="446"/>
    </row>
    <row r="37" spans="1:11" ht="24" customHeight="1" thickTop="1" thickBot="1">
      <c r="A37" s="151" t="s">
        <v>117</v>
      </c>
      <c r="B37" s="140"/>
      <c r="C37" s="138"/>
      <c r="D37" s="138"/>
      <c r="E37" s="138"/>
      <c r="F37" s="138"/>
      <c r="G37" s="138"/>
      <c r="H37" s="138"/>
      <c r="I37" s="139"/>
      <c r="J37" s="372">
        <f>J15+J17+J20+J24+J26+J27+J28+J30+J35+J36</f>
        <v>0</v>
      </c>
      <c r="K37" s="461"/>
    </row>
    <row r="38" spans="1:11" ht="21.75" customHeight="1" thickTop="1" thickBot="1">
      <c r="A38" s="517" t="s">
        <v>114</v>
      </c>
      <c r="F38" s="507"/>
      <c r="G38" s="373"/>
      <c r="H38" s="373"/>
      <c r="I38" s="519" t="s">
        <v>161</v>
      </c>
      <c r="J38" s="374">
        <v>0</v>
      </c>
      <c r="K38" s="374"/>
    </row>
    <row r="39" spans="1:11" ht="22.5" customHeight="1" thickTop="1" thickBot="1">
      <c r="A39" s="150" t="s">
        <v>116</v>
      </c>
      <c r="B39" s="144"/>
      <c r="C39" s="145"/>
      <c r="D39" s="145"/>
      <c r="E39" s="145"/>
      <c r="F39" s="146"/>
      <c r="G39" s="146"/>
      <c r="H39" s="146"/>
      <c r="I39" s="147"/>
      <c r="J39" s="375">
        <f>SUM(J37:J38)</f>
        <v>0</v>
      </c>
      <c r="K39" s="462"/>
    </row>
    <row r="40" spans="1:11" ht="14.25">
      <c r="A40" s="152" t="s">
        <v>209</v>
      </c>
      <c r="B40" s="122"/>
      <c r="C40" s="122"/>
      <c r="D40" s="153" t="s">
        <v>163</v>
      </c>
      <c r="E40" s="521" t="s">
        <v>164</v>
      </c>
      <c r="F40" s="149"/>
      <c r="G40" s="376"/>
      <c r="H40" s="122"/>
      <c r="I40" s="122"/>
      <c r="J40" s="148" t="s">
        <v>23</v>
      </c>
      <c r="K40" s="148"/>
    </row>
    <row r="41" spans="1:11">
      <c r="A41" s="15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mergeCells count="1">
    <mergeCell ref="I2:J2"/>
  </mergeCells>
  <phoneticPr fontId="76" type="noConversion"/>
  <dataValidations count="3">
    <dataValidation type="list" allowBlank="1" showInputMessage="1" showErrorMessage="1" sqref="N15">
      <formula1>$T$6:$V$6</formula1>
    </dataValidation>
    <dataValidation type="decimal" allowBlank="1" showInputMessage="1" showErrorMessage="1" sqref="D8:F14">
      <formula1>0</formula1>
      <formula2>12</formula2>
    </dataValidation>
    <dataValidation type="list" allowBlank="1" showInputMessage="1" showErrorMessage="1" sqref="N8:N14">
      <formula1>$O$7:$Q$7</formula1>
    </dataValidation>
  </dataValidations>
  <printOptions gridLinesSet="0"/>
  <pageMargins left="0.68" right="0.25" top="0.63" bottom="0.25" header="0" footer="0"/>
  <pageSetup scale="80" orientation="portrait" horizontalDpi="4294967292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O46"/>
  <sheetViews>
    <sheetView showGridLines="0" zoomScale="90" zoomScaleNormal="90" zoomScaleSheetLayoutView="100" workbookViewId="0">
      <selection activeCell="C9" sqref="C9"/>
    </sheetView>
  </sheetViews>
  <sheetFormatPr defaultColWidth="10" defaultRowHeight="12.75"/>
  <cols>
    <col min="1" max="1" width="15.625" style="226" customWidth="1"/>
    <col min="2" max="2" width="14.25" style="226" customWidth="1"/>
    <col min="3" max="3" width="20.5" style="226" customWidth="1"/>
    <col min="4" max="4" width="19.25" style="226" customWidth="1"/>
    <col min="5" max="5" width="19.375" style="226" customWidth="1"/>
    <col min="6" max="6" width="18.75" style="226" customWidth="1"/>
    <col min="7" max="7" width="19.875" style="226" customWidth="1"/>
    <col min="8" max="8" width="3.25" style="226" customWidth="1"/>
    <col min="9" max="9" width="13.75" style="226" customWidth="1"/>
    <col min="10" max="16384" width="10" style="226"/>
  </cols>
  <sheetData>
    <row r="1" spans="1:15" ht="18.600000000000001" customHeight="1">
      <c r="A1" s="155"/>
      <c r="B1" s="156"/>
      <c r="D1" s="218" t="s">
        <v>172</v>
      </c>
      <c r="F1" s="548">
        <f>FACE!B14</f>
        <v>0</v>
      </c>
      <c r="G1" s="457" t="s">
        <v>226</v>
      </c>
      <c r="H1" s="377"/>
      <c r="I1" s="378"/>
    </row>
    <row r="2" spans="1:15" ht="26.25" customHeight="1">
      <c r="A2" s="522" t="s">
        <v>50</v>
      </c>
      <c r="B2" s="157"/>
      <c r="C2" s="157"/>
      <c r="D2" s="157"/>
      <c r="E2" s="157"/>
      <c r="F2" s="157"/>
      <c r="G2" s="157"/>
      <c r="H2" s="168"/>
    </row>
    <row r="3" spans="1:15" ht="26.25" customHeight="1" thickBot="1">
      <c r="A3" s="523" t="s">
        <v>13</v>
      </c>
      <c r="B3" s="165"/>
      <c r="C3" s="165"/>
      <c r="D3" s="165"/>
      <c r="E3" s="165"/>
      <c r="F3" s="165"/>
      <c r="G3" s="165"/>
      <c r="H3" s="169"/>
    </row>
    <row r="4" spans="1:15" ht="23.25" customHeight="1" thickTop="1" thickBot="1">
      <c r="A4" s="526" t="s">
        <v>166</v>
      </c>
      <c r="B4" s="172"/>
      <c r="C4" s="529" t="s">
        <v>51</v>
      </c>
      <c r="D4" s="881" t="s">
        <v>223</v>
      </c>
      <c r="E4" s="881" t="s">
        <v>221</v>
      </c>
      <c r="F4" s="881" t="s">
        <v>222</v>
      </c>
      <c r="G4" s="881" t="s">
        <v>224</v>
      </c>
      <c r="H4" s="170"/>
      <c r="I4" s="524" t="s">
        <v>14</v>
      </c>
      <c r="J4" s="525">
        <v>0.03</v>
      </c>
    </row>
    <row r="5" spans="1:15" ht="18.75" customHeight="1" thickTop="1">
      <c r="A5" s="527" t="s">
        <v>167</v>
      </c>
      <c r="B5" s="173"/>
      <c r="C5" s="530" t="s">
        <v>48</v>
      </c>
      <c r="D5" s="882"/>
      <c r="E5" s="882"/>
      <c r="F5" s="882"/>
      <c r="G5" s="882"/>
      <c r="H5" s="171"/>
    </row>
    <row r="6" spans="1:15" ht="15.75" customHeight="1">
      <c r="A6" s="883" t="s">
        <v>168</v>
      </c>
      <c r="B6" s="884"/>
      <c r="C6" s="166"/>
      <c r="D6" s="166"/>
      <c r="E6" s="166"/>
      <c r="F6" s="166"/>
      <c r="G6" s="158"/>
      <c r="H6" s="158"/>
    </row>
    <row r="7" spans="1:15" ht="23.1" customHeight="1">
      <c r="A7" s="885"/>
      <c r="B7" s="886"/>
      <c r="C7" s="379">
        <f>'SubB Yr1'!$J$15</f>
        <v>0</v>
      </c>
      <c r="D7" s="380">
        <f>ROUND((C7+($J$4*C7)),0)</f>
        <v>0</v>
      </c>
      <c r="E7" s="380">
        <f t="shared" ref="E7:G15" si="0">ROUND((D7+($J$4*D7)),0)</f>
        <v>0</v>
      </c>
      <c r="F7" s="380">
        <f t="shared" si="0"/>
        <v>0</v>
      </c>
      <c r="G7" s="381">
        <f t="shared" si="0"/>
        <v>0</v>
      </c>
      <c r="H7" s="382"/>
    </row>
    <row r="8" spans="1:15" ht="31.5" customHeight="1">
      <c r="A8" s="528" t="s">
        <v>118</v>
      </c>
      <c r="B8" s="531"/>
      <c r="C8" s="383">
        <f>'SubB Yr1'!$J$17</f>
        <v>0</v>
      </c>
      <c r="D8" s="384">
        <f>ROUND((C8+($J$4*C8)),0)</f>
        <v>0</v>
      </c>
      <c r="E8" s="384">
        <f t="shared" si="0"/>
        <v>0</v>
      </c>
      <c r="F8" s="384">
        <f t="shared" si="0"/>
        <v>0</v>
      </c>
      <c r="G8" s="385">
        <f t="shared" si="0"/>
        <v>0</v>
      </c>
      <c r="H8" s="382"/>
    </row>
    <row r="9" spans="1:15" ht="31.5" customHeight="1">
      <c r="A9" s="528" t="s">
        <v>119</v>
      </c>
      <c r="B9" s="531"/>
      <c r="C9" s="383">
        <f>'SubB Yr1'!$J$20</f>
        <v>0</v>
      </c>
      <c r="D9" s="384">
        <v>0</v>
      </c>
      <c r="E9" s="384">
        <v>0</v>
      </c>
      <c r="F9" s="384">
        <v>0</v>
      </c>
      <c r="G9" s="385">
        <v>0</v>
      </c>
      <c r="H9" s="382"/>
    </row>
    <row r="10" spans="1:15" ht="31.5" customHeight="1">
      <c r="A10" s="528" t="s">
        <v>120</v>
      </c>
      <c r="B10" s="531"/>
      <c r="C10" s="383">
        <f>'SubB Yr1'!$J$24</f>
        <v>0</v>
      </c>
      <c r="D10" s="384">
        <f t="shared" ref="D10:D15" si="1">ROUND((C10+($J$4*C10)),0)</f>
        <v>0</v>
      </c>
      <c r="E10" s="384">
        <f t="shared" si="0"/>
        <v>0</v>
      </c>
      <c r="F10" s="384">
        <f t="shared" si="0"/>
        <v>0</v>
      </c>
      <c r="G10" s="385">
        <f t="shared" si="0"/>
        <v>0</v>
      </c>
      <c r="H10" s="382"/>
    </row>
    <row r="11" spans="1:15" ht="31.5" customHeight="1">
      <c r="A11" s="528" t="s">
        <v>85</v>
      </c>
      <c r="B11" s="531"/>
      <c r="C11" s="383">
        <f>'SubB Yr1'!$J$26</f>
        <v>0</v>
      </c>
      <c r="D11" s="384">
        <f t="shared" si="1"/>
        <v>0</v>
      </c>
      <c r="E11" s="384">
        <f t="shared" si="0"/>
        <v>0</v>
      </c>
      <c r="F11" s="384">
        <f t="shared" si="0"/>
        <v>0</v>
      </c>
      <c r="G11" s="385">
        <f t="shared" si="0"/>
        <v>0</v>
      </c>
      <c r="H11" s="382"/>
    </row>
    <row r="12" spans="1:15" ht="31.5" customHeight="1">
      <c r="A12" s="520" t="s">
        <v>217</v>
      </c>
      <c r="B12" s="531"/>
      <c r="C12" s="383">
        <f>'SubB Yr1'!$J$27</f>
        <v>0</v>
      </c>
      <c r="D12" s="384">
        <f t="shared" si="1"/>
        <v>0</v>
      </c>
      <c r="E12" s="384">
        <f t="shared" si="0"/>
        <v>0</v>
      </c>
      <c r="F12" s="384">
        <f t="shared" si="0"/>
        <v>0</v>
      </c>
      <c r="G12" s="385">
        <f t="shared" si="0"/>
        <v>0</v>
      </c>
      <c r="H12" s="382"/>
    </row>
    <row r="13" spans="1:15" ht="31.5" customHeight="1">
      <c r="A13" s="520" t="s">
        <v>218</v>
      </c>
      <c r="B13" s="531"/>
      <c r="C13" s="383">
        <f>'SubB Yr1'!$J$28</f>
        <v>0</v>
      </c>
      <c r="D13" s="384">
        <f t="shared" si="1"/>
        <v>0</v>
      </c>
      <c r="E13" s="384">
        <f t="shared" si="0"/>
        <v>0</v>
      </c>
      <c r="F13" s="384">
        <f t="shared" si="0"/>
        <v>0</v>
      </c>
      <c r="G13" s="385">
        <f t="shared" si="0"/>
        <v>0</v>
      </c>
      <c r="H13" s="382"/>
      <c r="J13" s="6"/>
      <c r="K13" s="1"/>
      <c r="L13" s="1"/>
      <c r="M13" s="1"/>
      <c r="N13" s="1"/>
      <c r="O13" s="1"/>
    </row>
    <row r="14" spans="1:15" ht="31.5" customHeight="1">
      <c r="A14" s="879" t="s">
        <v>123</v>
      </c>
      <c r="B14" s="880"/>
      <c r="C14" s="383">
        <f>'SubB Yr1'!$J$30</f>
        <v>0</v>
      </c>
      <c r="D14" s="384">
        <f t="shared" si="1"/>
        <v>0</v>
      </c>
      <c r="E14" s="384">
        <f t="shared" si="0"/>
        <v>0</v>
      </c>
      <c r="F14" s="384">
        <f t="shared" si="0"/>
        <v>0</v>
      </c>
      <c r="G14" s="385">
        <f t="shared" si="0"/>
        <v>0</v>
      </c>
      <c r="H14" s="382"/>
    </row>
    <row r="15" spans="1:15" s="386" customFormat="1" ht="31.5" customHeight="1">
      <c r="A15" s="528" t="s">
        <v>121</v>
      </c>
      <c r="B15" s="531"/>
      <c r="C15" s="383">
        <f>'SubB Yr1'!$J$35</f>
        <v>0</v>
      </c>
      <c r="D15" s="384">
        <f t="shared" si="1"/>
        <v>0</v>
      </c>
      <c r="E15" s="384">
        <f t="shared" si="0"/>
        <v>0</v>
      </c>
      <c r="F15" s="384">
        <f t="shared" si="0"/>
        <v>0</v>
      </c>
      <c r="G15" s="385">
        <f t="shared" si="0"/>
        <v>0</v>
      </c>
      <c r="H15" s="382"/>
    </row>
    <row r="16" spans="1:15" s="386" customFormat="1" ht="36.75" customHeight="1">
      <c r="A16" s="879" t="s">
        <v>219</v>
      </c>
      <c r="B16" s="880"/>
      <c r="C16" s="383">
        <f>'SubB Yr1'!$J$36</f>
        <v>0</v>
      </c>
      <c r="D16" s="384">
        <v>0</v>
      </c>
      <c r="E16" s="384">
        <v>0</v>
      </c>
      <c r="F16" s="384">
        <v>0</v>
      </c>
      <c r="G16" s="385">
        <v>0</v>
      </c>
      <c r="H16" s="382"/>
    </row>
    <row r="17" spans="1:8" ht="38.25" customHeight="1">
      <c r="A17" s="887" t="s">
        <v>170</v>
      </c>
      <c r="B17" s="888"/>
      <c r="C17" s="383">
        <f>SUM(C7:C16)</f>
        <v>0</v>
      </c>
      <c r="D17" s="383">
        <f>SUM(D7:D16)</f>
        <v>0</v>
      </c>
      <c r="E17" s="383">
        <f>SUM(E7:E16)</f>
        <v>0</v>
      </c>
      <c r="F17" s="383">
        <f>SUM(F7:F16)</f>
        <v>0</v>
      </c>
      <c r="G17" s="447">
        <f>SUM(G7:G16)</f>
        <v>0</v>
      </c>
      <c r="H17" s="382"/>
    </row>
    <row r="18" spans="1:8" ht="36.75" customHeight="1">
      <c r="A18" s="879" t="s">
        <v>220</v>
      </c>
      <c r="B18" s="880"/>
      <c r="C18" s="383">
        <f>'SubB Yr1'!$J$38</f>
        <v>0</v>
      </c>
      <c r="D18" s="384">
        <v>0</v>
      </c>
      <c r="E18" s="384">
        <v>0</v>
      </c>
      <c r="F18" s="384">
        <v>0</v>
      </c>
      <c r="G18" s="385">
        <v>0</v>
      </c>
      <c r="H18" s="382"/>
    </row>
    <row r="19" spans="1:8" ht="33" customHeight="1" thickBot="1">
      <c r="A19" s="198" t="s">
        <v>122</v>
      </c>
      <c r="B19" s="199"/>
      <c r="C19" s="383">
        <f>SUM(C17:C18)</f>
        <v>0</v>
      </c>
      <c r="D19" s="384">
        <f>SUM(D17:D18)</f>
        <v>0</v>
      </c>
      <c r="E19" s="384">
        <f>SUM(E17:E18)</f>
        <v>0</v>
      </c>
      <c r="F19" s="384">
        <f>SUM(F17:F18)</f>
        <v>0</v>
      </c>
      <c r="G19" s="387">
        <f>SUM(G17:G18)</f>
        <v>0</v>
      </c>
      <c r="H19" s="382"/>
    </row>
    <row r="20" spans="1:8" ht="36" customHeight="1" thickTop="1" thickBot="1">
      <c r="A20" s="202" t="s">
        <v>124</v>
      </c>
      <c r="B20" s="200"/>
      <c r="C20" s="163"/>
      <c r="D20" s="163"/>
      <c r="E20" s="163"/>
      <c r="F20" s="164"/>
      <c r="G20" s="388">
        <f>SUM(C19:G19)</f>
        <v>0</v>
      </c>
      <c r="H20" s="389"/>
    </row>
    <row r="21" spans="1:8" s="391" customFormat="1" ht="18.600000000000001" customHeight="1" thickTop="1">
      <c r="A21" s="533" t="s">
        <v>169</v>
      </c>
      <c r="B21" s="468"/>
      <c r="C21" s="468"/>
      <c r="D21" s="468"/>
      <c r="E21" s="468"/>
      <c r="F21" s="468"/>
      <c r="G21" s="159" t="s">
        <v>0</v>
      </c>
      <c r="H21" s="159"/>
    </row>
    <row r="22" spans="1:8" ht="15" customHeight="1">
      <c r="A22" s="392"/>
      <c r="B22" s="393"/>
      <c r="C22" s="394" t="s">
        <v>0</v>
      </c>
      <c r="D22" s="393"/>
      <c r="E22" s="393"/>
      <c r="F22" s="393"/>
      <c r="G22" s="393"/>
      <c r="H22" s="393"/>
    </row>
    <row r="23" spans="1:8" ht="15" customHeight="1">
      <c r="A23" s="395"/>
      <c r="B23" s="393"/>
      <c r="C23" s="393" t="s">
        <v>0</v>
      </c>
      <c r="D23" s="393"/>
      <c r="E23" s="393"/>
      <c r="F23" s="393"/>
      <c r="G23" s="393"/>
      <c r="H23" s="393"/>
    </row>
    <row r="24" spans="1:8" ht="17.850000000000001" customHeight="1">
      <c r="A24" s="395"/>
      <c r="B24" s="393"/>
      <c r="C24" s="393"/>
      <c r="D24" s="393"/>
      <c r="E24" s="393"/>
      <c r="F24" s="392"/>
      <c r="G24" s="392"/>
      <c r="H24" s="392"/>
    </row>
    <row r="25" spans="1:8" ht="17.850000000000001" customHeight="1">
      <c r="A25" s="392"/>
      <c r="B25" s="392"/>
      <c r="C25" s="392"/>
      <c r="D25" s="392"/>
      <c r="E25" s="392"/>
      <c r="F25" s="392"/>
      <c r="G25" s="392"/>
      <c r="H25" s="392"/>
    </row>
    <row r="26" spans="1:8" ht="17.850000000000001" customHeight="1">
      <c r="A26" s="392"/>
      <c r="B26" s="392"/>
      <c r="C26" s="392"/>
      <c r="D26" s="392"/>
      <c r="E26" s="392"/>
      <c r="F26" s="392"/>
      <c r="G26" s="392"/>
      <c r="H26" s="392"/>
    </row>
    <row r="27" spans="1:8" ht="17.850000000000001" customHeight="1">
      <c r="A27" s="392"/>
      <c r="B27" s="392"/>
      <c r="C27" s="392"/>
      <c r="D27" s="392"/>
      <c r="E27" s="392"/>
      <c r="F27" s="392"/>
      <c r="G27" s="392"/>
      <c r="H27" s="392"/>
    </row>
    <row r="28" spans="1:8" ht="17.850000000000001" customHeight="1">
      <c r="A28" s="392"/>
      <c r="B28" s="392"/>
      <c r="C28" s="392"/>
      <c r="D28" s="392"/>
      <c r="E28" s="596"/>
      <c r="F28" s="392"/>
      <c r="G28" s="392"/>
      <c r="H28" s="392"/>
    </row>
    <row r="29" spans="1:8" ht="17.850000000000001" customHeight="1">
      <c r="A29" s="392"/>
      <c r="B29" s="392"/>
      <c r="C29" s="392"/>
      <c r="D29" s="392"/>
      <c r="E29" s="392"/>
      <c r="F29" s="392"/>
      <c r="G29" s="392"/>
      <c r="H29" s="392"/>
    </row>
    <row r="30" spans="1:8" ht="17.850000000000001" customHeight="1">
      <c r="A30" s="392"/>
      <c r="B30" s="392"/>
      <c r="C30" s="392"/>
      <c r="D30" s="392"/>
      <c r="E30" s="392"/>
      <c r="F30" s="392"/>
      <c r="G30" s="392"/>
      <c r="H30" s="392"/>
    </row>
    <row r="31" spans="1:8" ht="17.850000000000001" customHeight="1">
      <c r="A31" s="392"/>
      <c r="B31" s="392"/>
      <c r="C31" s="392"/>
      <c r="D31" s="392"/>
      <c r="E31" s="392"/>
      <c r="F31" s="392"/>
      <c r="G31" s="392"/>
      <c r="H31" s="392"/>
    </row>
    <row r="32" spans="1:8" ht="17.850000000000001" customHeight="1">
      <c r="A32" s="392"/>
      <c r="B32" s="392"/>
      <c r="C32" s="392"/>
      <c r="D32" s="392"/>
      <c r="E32" s="392"/>
      <c r="F32" s="392"/>
      <c r="G32" s="392"/>
      <c r="H32" s="392"/>
    </row>
    <row r="33" spans="1:9" ht="17.850000000000001" customHeight="1">
      <c r="A33" s="392"/>
      <c r="B33" s="392"/>
      <c r="C33" s="392"/>
      <c r="D33" s="392"/>
      <c r="E33" s="392"/>
      <c r="F33" s="392"/>
      <c r="G33" s="392"/>
      <c r="H33" s="392"/>
    </row>
    <row r="34" spans="1:9" ht="17.850000000000001" customHeight="1">
      <c r="A34" s="392"/>
      <c r="B34" s="392"/>
      <c r="C34" s="392"/>
      <c r="D34" s="392"/>
      <c r="E34" s="392"/>
      <c r="F34" s="392"/>
      <c r="G34" s="392"/>
      <c r="H34" s="392"/>
    </row>
    <row r="35" spans="1:9" ht="17.850000000000001" customHeight="1">
      <c r="A35" s="392"/>
      <c r="B35" s="392"/>
      <c r="C35" s="392"/>
      <c r="D35" s="392"/>
      <c r="E35" s="392"/>
      <c r="F35" s="392"/>
      <c r="G35" s="392"/>
      <c r="H35" s="392"/>
    </row>
    <row r="36" spans="1:9" ht="41.25" customHeight="1">
      <c r="A36" s="392"/>
      <c r="B36" s="392"/>
      <c r="C36" s="392"/>
      <c r="D36" s="392"/>
      <c r="E36" s="392"/>
      <c r="F36" s="392"/>
      <c r="G36" s="392"/>
      <c r="H36" s="392"/>
    </row>
    <row r="37" spans="1:9" ht="19.5" customHeight="1">
      <c r="A37" s="396"/>
      <c r="B37" s="396"/>
      <c r="C37" s="396"/>
      <c r="D37" s="396"/>
      <c r="E37" s="396"/>
      <c r="F37" s="396"/>
      <c r="G37" s="396"/>
      <c r="H37" s="393"/>
    </row>
    <row r="38" spans="1:9" ht="19.5" customHeight="1">
      <c r="A38" s="167" t="s">
        <v>210</v>
      </c>
      <c r="B38" s="160"/>
      <c r="C38" s="160"/>
      <c r="D38" s="210" t="s">
        <v>225</v>
      </c>
      <c r="E38" s="174"/>
      <c r="F38" s="160"/>
      <c r="G38" s="532" t="s">
        <v>49</v>
      </c>
      <c r="H38" s="161"/>
      <c r="I38" s="2"/>
    </row>
    <row r="39" spans="1:9" ht="15" customHeight="1">
      <c r="A39" s="167"/>
      <c r="B39" s="162"/>
      <c r="C39" s="162"/>
      <c r="D39" s="162"/>
      <c r="E39" s="162"/>
      <c r="F39" s="162"/>
      <c r="G39" s="162"/>
      <c r="H39" s="162"/>
    </row>
    <row r="40" spans="1:9">
      <c r="A40" s="5"/>
      <c r="B40" s="5"/>
      <c r="C40" s="5"/>
      <c r="D40" s="5"/>
      <c r="E40" s="5"/>
      <c r="F40" s="5"/>
      <c r="G40" s="5"/>
      <c r="H40" s="5"/>
    </row>
    <row r="41" spans="1:9">
      <c r="A41" s="5"/>
      <c r="B41" s="5"/>
      <c r="C41" s="5"/>
      <c r="D41" s="5"/>
      <c r="E41" s="5"/>
      <c r="F41" s="5"/>
      <c r="G41" s="5"/>
      <c r="H41" s="5"/>
    </row>
    <row r="42" spans="1:9">
      <c r="A42" s="5"/>
      <c r="B42" s="5"/>
      <c r="C42" s="5"/>
      <c r="D42" s="5"/>
      <c r="E42" s="5"/>
      <c r="F42" s="5"/>
      <c r="G42" s="5"/>
      <c r="H42" s="5"/>
    </row>
    <row r="43" spans="1:9">
      <c r="A43" s="5"/>
      <c r="B43" s="5"/>
      <c r="C43" s="5"/>
      <c r="D43" s="5"/>
      <c r="E43" s="5"/>
      <c r="F43" s="5"/>
      <c r="G43" s="5"/>
      <c r="H43" s="5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  <row r="46" spans="1:9">
      <c r="A46" s="5"/>
      <c r="B46" s="5"/>
      <c r="C46" s="5"/>
      <c r="D46" s="5"/>
      <c r="E46" s="5"/>
      <c r="F46" s="5"/>
      <c r="G46" s="5"/>
      <c r="H46" s="5"/>
    </row>
  </sheetData>
  <mergeCells count="9">
    <mergeCell ref="A17:B17"/>
    <mergeCell ref="A18:B18"/>
    <mergeCell ref="D4:D5"/>
    <mergeCell ref="E4:E5"/>
    <mergeCell ref="G4:G5"/>
    <mergeCell ref="A6:B7"/>
    <mergeCell ref="A14:B14"/>
    <mergeCell ref="A16:B16"/>
    <mergeCell ref="F4:F5"/>
  </mergeCells>
  <phoneticPr fontId="76" type="noConversion"/>
  <printOptions gridLinesSet="0"/>
  <pageMargins left="0.61" right="0.28999999999999998" top="0.66" bottom="0.21" header="0" footer="0.36"/>
  <pageSetup scale="75" orientation="portrait" horizontalDpi="4294967292" verticalDpi="4294967292" r:id="rId1"/>
  <headerFooter alignWithMargins="0"/>
  <rowBreaks count="1" manualBreakCount="1">
    <brk id="43" max="65535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80" zoomScaleNormal="80" workbookViewId="0">
      <selection activeCell="B46" sqref="B46"/>
    </sheetView>
  </sheetViews>
  <sheetFormatPr defaultRowHeight="12"/>
  <cols>
    <col min="1" max="1" width="20.125" bestFit="1" customWidth="1"/>
    <col min="2" max="2" width="10.375" customWidth="1"/>
    <col min="3" max="3" width="14" customWidth="1"/>
  </cols>
  <sheetData>
    <row r="1" spans="1:6" ht="29.25" customHeight="1">
      <c r="A1" s="854" t="s">
        <v>639</v>
      </c>
      <c r="B1" s="855"/>
      <c r="C1" s="855"/>
      <c r="D1" s="855"/>
      <c r="E1" s="855"/>
      <c r="F1" s="855"/>
    </row>
    <row r="2" spans="1:6" ht="15">
      <c r="A2" s="750" t="s">
        <v>640</v>
      </c>
      <c r="B2" s="751" t="s">
        <v>310</v>
      </c>
      <c r="C2" s="751" t="s">
        <v>311</v>
      </c>
      <c r="D2" s="751" t="s">
        <v>649</v>
      </c>
      <c r="E2" s="751" t="s">
        <v>650</v>
      </c>
      <c r="F2" s="751" t="s">
        <v>651</v>
      </c>
    </row>
    <row r="3" spans="1:6" ht="15">
      <c r="A3" s="747" t="s">
        <v>652</v>
      </c>
      <c r="B3" s="748"/>
      <c r="C3" s="748"/>
      <c r="D3" s="748"/>
      <c r="E3" s="748"/>
      <c r="F3" s="748"/>
    </row>
    <row r="4" spans="1:6" ht="15">
      <c r="A4" s="747" t="s">
        <v>655</v>
      </c>
      <c r="B4" s="747"/>
      <c r="C4" s="747"/>
      <c r="D4" s="747"/>
      <c r="E4" s="747"/>
      <c r="F4" s="747"/>
    </row>
    <row r="5" spans="1:6" ht="15">
      <c r="A5" s="747" t="s">
        <v>641</v>
      </c>
      <c r="B5" s="747"/>
      <c r="C5" s="747"/>
      <c r="D5" s="747"/>
      <c r="E5" s="747"/>
      <c r="F5" s="747"/>
    </row>
    <row r="6" spans="1:6" ht="15">
      <c r="A6" s="747" t="s">
        <v>642</v>
      </c>
      <c r="B6" s="747"/>
      <c r="C6" s="747"/>
      <c r="D6" s="747"/>
      <c r="E6" s="747"/>
      <c r="F6" s="747"/>
    </row>
    <row r="7" spans="1:6" ht="15">
      <c r="A7" s="747" t="s">
        <v>643</v>
      </c>
      <c r="B7" s="747"/>
      <c r="C7" s="747"/>
      <c r="D7" s="747"/>
      <c r="E7" s="747"/>
      <c r="F7" s="747"/>
    </row>
    <row r="8" spans="1:6" ht="15">
      <c r="A8" s="747" t="s">
        <v>644</v>
      </c>
      <c r="B8" s="747"/>
      <c r="C8" s="747"/>
      <c r="D8" s="747"/>
      <c r="E8" s="747"/>
      <c r="F8" s="747"/>
    </row>
    <row r="9" spans="1:6" ht="15">
      <c r="A9" s="747" t="s">
        <v>656</v>
      </c>
      <c r="B9" s="749">
        <f>SUM(B5:B8)</f>
        <v>0</v>
      </c>
      <c r="C9" s="749">
        <f>SUM(C5:C8)</f>
        <v>0</v>
      </c>
      <c r="D9" s="749">
        <f t="shared" ref="D9:F9" si="0">SUM(D5:D8)</f>
        <v>0</v>
      </c>
      <c r="E9" s="749">
        <f t="shared" si="0"/>
        <v>0</v>
      </c>
      <c r="F9" s="749">
        <f t="shared" si="0"/>
        <v>0</v>
      </c>
    </row>
    <row r="10" spans="1:6" ht="15">
      <c r="A10" s="747" t="s">
        <v>645</v>
      </c>
      <c r="B10" s="747"/>
      <c r="C10" s="747"/>
      <c r="D10" s="747"/>
      <c r="E10" s="747"/>
      <c r="F10" s="747"/>
    </row>
    <row r="11" spans="1:6" ht="15">
      <c r="A11" s="747" t="s">
        <v>646</v>
      </c>
      <c r="B11" s="747"/>
      <c r="C11" s="747"/>
      <c r="D11" s="747"/>
      <c r="E11" s="747"/>
      <c r="F11" s="747"/>
    </row>
    <row r="12" spans="1:6" ht="15">
      <c r="A12" s="747" t="s">
        <v>647</v>
      </c>
      <c r="B12" s="749">
        <f>(B9*B10)*B11+(B4*B11)</f>
        <v>0</v>
      </c>
      <c r="C12" s="749">
        <f>(C9*C10)*C11+(C4*C11)</f>
        <v>0</v>
      </c>
      <c r="D12" s="749">
        <f t="shared" ref="D12:F12" si="1">(D9*D10)*D11+(D4*D11)</f>
        <v>0</v>
      </c>
      <c r="E12" s="749">
        <f t="shared" si="1"/>
        <v>0</v>
      </c>
      <c r="F12" s="749">
        <f t="shared" si="1"/>
        <v>0</v>
      </c>
    </row>
    <row r="13" spans="1:6" ht="15">
      <c r="A13" s="747" t="s">
        <v>648</v>
      </c>
      <c r="B13" s="749">
        <f>SUM(B12:F12)</f>
        <v>0</v>
      </c>
      <c r="C13" s="747"/>
      <c r="D13" s="747"/>
      <c r="E13" s="747"/>
      <c r="F13" s="747"/>
    </row>
    <row r="17" spans="1:6" ht="15">
      <c r="A17" s="854" t="s">
        <v>653</v>
      </c>
      <c r="B17" s="855"/>
      <c r="C17" s="855"/>
      <c r="D17" s="855"/>
      <c r="E17" s="855"/>
      <c r="F17" s="855"/>
    </row>
    <row r="18" spans="1:6" ht="15">
      <c r="A18" s="750" t="s">
        <v>640</v>
      </c>
      <c r="B18" s="751" t="s">
        <v>310</v>
      </c>
      <c r="C18" s="751" t="s">
        <v>311</v>
      </c>
      <c r="D18" s="751" t="s">
        <v>649</v>
      </c>
      <c r="E18" s="751" t="s">
        <v>650</v>
      </c>
      <c r="F18" s="751" t="s">
        <v>651</v>
      </c>
    </row>
    <row r="19" spans="1:6" ht="15">
      <c r="A19" s="747" t="s">
        <v>652</v>
      </c>
      <c r="B19" s="748"/>
      <c r="C19" s="748"/>
      <c r="D19" s="748"/>
      <c r="E19" s="748"/>
      <c r="F19" s="748"/>
    </row>
    <row r="20" spans="1:6" ht="15">
      <c r="A20" s="747" t="s">
        <v>655</v>
      </c>
      <c r="B20" s="747"/>
      <c r="C20" s="747"/>
      <c r="D20" s="747"/>
      <c r="E20" s="747"/>
      <c r="F20" s="747"/>
    </row>
    <row r="21" spans="1:6" ht="15">
      <c r="A21" s="747" t="s">
        <v>641</v>
      </c>
      <c r="B21" s="747"/>
      <c r="C21" s="747"/>
      <c r="D21" s="747"/>
      <c r="E21" s="747"/>
      <c r="F21" s="747"/>
    </row>
    <row r="22" spans="1:6" ht="15">
      <c r="A22" s="747" t="s">
        <v>642</v>
      </c>
      <c r="B22" s="747"/>
      <c r="C22" s="747"/>
      <c r="D22" s="747"/>
      <c r="E22" s="747"/>
      <c r="F22" s="747"/>
    </row>
    <row r="23" spans="1:6" ht="15">
      <c r="A23" s="747" t="s">
        <v>643</v>
      </c>
      <c r="B23" s="747"/>
      <c r="C23" s="747"/>
      <c r="D23" s="747"/>
      <c r="E23" s="747"/>
      <c r="F23" s="747"/>
    </row>
    <row r="24" spans="1:6" ht="15">
      <c r="A24" s="747" t="s">
        <v>644</v>
      </c>
      <c r="B24" s="747"/>
      <c r="C24" s="747"/>
      <c r="D24" s="747"/>
      <c r="E24" s="747"/>
      <c r="F24" s="747"/>
    </row>
    <row r="25" spans="1:6" ht="15">
      <c r="A25" s="747" t="s">
        <v>656</v>
      </c>
      <c r="B25" s="749">
        <f>SUM(B21:B24)</f>
        <v>0</v>
      </c>
      <c r="C25" s="749">
        <f>SUM(C21:C24)</f>
        <v>0</v>
      </c>
      <c r="D25" s="749">
        <f t="shared" ref="D25" si="2">SUM(D21:D24)</f>
        <v>0</v>
      </c>
      <c r="E25" s="749">
        <f t="shared" ref="E25" si="3">SUM(E21:E24)</f>
        <v>0</v>
      </c>
      <c r="F25" s="749">
        <f t="shared" ref="F25" si="4">SUM(F21:F24)</f>
        <v>0</v>
      </c>
    </row>
    <row r="26" spans="1:6" ht="15">
      <c r="A26" s="747" t="s">
        <v>645</v>
      </c>
      <c r="B26" s="747"/>
      <c r="C26" s="747"/>
      <c r="D26" s="747"/>
      <c r="E26" s="747"/>
      <c r="F26" s="747"/>
    </row>
    <row r="27" spans="1:6" ht="15">
      <c r="A27" s="747" t="s">
        <v>646</v>
      </c>
      <c r="B27" s="747"/>
      <c r="C27" s="747"/>
      <c r="D27" s="747"/>
      <c r="E27" s="747"/>
      <c r="F27" s="747"/>
    </row>
    <row r="28" spans="1:6" ht="15">
      <c r="A28" s="747" t="s">
        <v>647</v>
      </c>
      <c r="B28" s="749">
        <f>(B25*B26)*B27+(B20*B27)</f>
        <v>0</v>
      </c>
      <c r="C28" s="749">
        <f>(C25*C26)*C27+(C20*C27)</f>
        <v>0</v>
      </c>
      <c r="D28" s="749">
        <f t="shared" ref="D28" si="5">(D25*D26)*D27+(D20*D27)</f>
        <v>0</v>
      </c>
      <c r="E28" s="749">
        <f t="shared" ref="E28" si="6">(E25*E26)*E27+(E20*E27)</f>
        <v>0</v>
      </c>
      <c r="F28" s="749">
        <f t="shared" ref="F28" si="7">(F25*F26)*F27+(F20*F27)</f>
        <v>0</v>
      </c>
    </row>
    <row r="29" spans="1:6" ht="15">
      <c r="A29" s="747" t="s">
        <v>648</v>
      </c>
      <c r="B29" s="749">
        <f>SUM(B28:F28)</f>
        <v>0</v>
      </c>
      <c r="C29" s="747"/>
      <c r="D29" s="747"/>
      <c r="E29" s="747"/>
      <c r="F29" s="747"/>
    </row>
    <row r="33" spans="1:6" ht="15">
      <c r="A33" s="854" t="s">
        <v>654</v>
      </c>
      <c r="B33" s="855"/>
      <c r="C33" s="855"/>
      <c r="D33" s="855"/>
      <c r="E33" s="855"/>
      <c r="F33" s="855"/>
    </row>
    <row r="34" spans="1:6" ht="15">
      <c r="A34" s="750" t="s">
        <v>640</v>
      </c>
      <c r="B34" s="751" t="s">
        <v>310</v>
      </c>
      <c r="C34" s="751" t="s">
        <v>311</v>
      </c>
      <c r="D34" s="751" t="s">
        <v>649</v>
      </c>
      <c r="E34" s="751" t="s">
        <v>650</v>
      </c>
      <c r="F34" s="751" t="s">
        <v>651</v>
      </c>
    </row>
    <row r="35" spans="1:6" ht="15">
      <c r="A35" s="747" t="s">
        <v>652</v>
      </c>
      <c r="B35" s="748"/>
      <c r="C35" s="748"/>
      <c r="D35" s="748"/>
      <c r="E35" s="748"/>
      <c r="F35" s="748"/>
    </row>
    <row r="36" spans="1:6" ht="15">
      <c r="A36" s="747" t="s">
        <v>655</v>
      </c>
      <c r="B36" s="747"/>
      <c r="C36" s="747"/>
      <c r="D36" s="747"/>
      <c r="E36" s="747"/>
      <c r="F36" s="747"/>
    </row>
    <row r="37" spans="1:6" ht="15">
      <c r="A37" s="747" t="s">
        <v>641</v>
      </c>
      <c r="B37" s="747"/>
      <c r="C37" s="747"/>
      <c r="D37" s="747"/>
      <c r="E37" s="747"/>
      <c r="F37" s="747"/>
    </row>
    <row r="38" spans="1:6" ht="15">
      <c r="A38" s="747" t="s">
        <v>642</v>
      </c>
      <c r="B38" s="747"/>
      <c r="C38" s="747"/>
      <c r="D38" s="747"/>
      <c r="E38" s="747"/>
      <c r="F38" s="747"/>
    </row>
    <row r="39" spans="1:6" ht="15">
      <c r="A39" s="747" t="s">
        <v>643</v>
      </c>
      <c r="B39" s="747"/>
      <c r="C39" s="747"/>
      <c r="D39" s="747"/>
      <c r="E39" s="747"/>
      <c r="F39" s="747"/>
    </row>
    <row r="40" spans="1:6" ht="15">
      <c r="A40" s="747" t="s">
        <v>644</v>
      </c>
      <c r="B40" s="747"/>
      <c r="C40" s="747"/>
      <c r="D40" s="747"/>
      <c r="E40" s="747"/>
      <c r="F40" s="747"/>
    </row>
    <row r="41" spans="1:6" ht="15">
      <c r="A41" s="747" t="s">
        <v>656</v>
      </c>
      <c r="B41" s="749">
        <f>SUM(B37:B40)</f>
        <v>0</v>
      </c>
      <c r="C41" s="749">
        <f>SUM(C37:C40)</f>
        <v>0</v>
      </c>
      <c r="D41" s="749">
        <f t="shared" ref="D41" si="8">SUM(D37:D40)</f>
        <v>0</v>
      </c>
      <c r="E41" s="749">
        <f t="shared" ref="E41" si="9">SUM(E37:E40)</f>
        <v>0</v>
      </c>
      <c r="F41" s="749">
        <f t="shared" ref="F41" si="10">SUM(F37:F40)</f>
        <v>0</v>
      </c>
    </row>
    <row r="42" spans="1:6" ht="15">
      <c r="A42" s="747" t="s">
        <v>645</v>
      </c>
      <c r="B42" s="747"/>
      <c r="C42" s="747"/>
      <c r="D42" s="747"/>
      <c r="E42" s="747"/>
      <c r="F42" s="747"/>
    </row>
    <row r="43" spans="1:6" ht="15">
      <c r="A43" s="747" t="s">
        <v>646</v>
      </c>
      <c r="B43" s="747"/>
      <c r="C43" s="747"/>
      <c r="D43" s="747"/>
      <c r="E43" s="747"/>
      <c r="F43" s="747"/>
    </row>
    <row r="44" spans="1:6" ht="15">
      <c r="A44" s="747" t="s">
        <v>647</v>
      </c>
      <c r="B44" s="749">
        <f>(B41*B42)*B43+(B36*B43)</f>
        <v>0</v>
      </c>
      <c r="C44" s="749">
        <f>(C41*C42)*C43+(C36*C43)</f>
        <v>0</v>
      </c>
      <c r="D44" s="749">
        <f t="shared" ref="D44" si="11">(D41*D42)*D43+(D36*D43)</f>
        <v>0</v>
      </c>
      <c r="E44" s="749">
        <f t="shared" ref="E44" si="12">(E41*E42)*E43+(E36*E43)</f>
        <v>0</v>
      </c>
      <c r="F44" s="749">
        <f t="shared" ref="F44" si="13">(F41*F42)*F43+(F36*F43)</f>
        <v>0</v>
      </c>
    </row>
    <row r="45" spans="1:6" ht="15">
      <c r="A45" s="747" t="s">
        <v>648</v>
      </c>
      <c r="B45" s="749">
        <f>SUM(B44:F44)</f>
        <v>0</v>
      </c>
      <c r="C45" s="747"/>
      <c r="D45" s="747"/>
      <c r="E45" s="747"/>
      <c r="F45" s="747"/>
    </row>
  </sheetData>
  <mergeCells count="3">
    <mergeCell ref="A33:F33"/>
    <mergeCell ref="A17:F17"/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F56"/>
  <sheetViews>
    <sheetView showGridLines="0" zoomScale="80" zoomScaleNormal="80" workbookViewId="0">
      <selection activeCell="J40" sqref="J40:K40"/>
    </sheetView>
  </sheetViews>
  <sheetFormatPr defaultRowHeight="12.75"/>
  <cols>
    <col min="1" max="1" width="3.875" style="438" customWidth="1"/>
    <col min="2" max="2" width="8.375" style="438" customWidth="1"/>
    <col min="3" max="3" width="13.25" style="438" customWidth="1"/>
    <col min="4" max="4" width="12.875" style="438" customWidth="1"/>
    <col min="5" max="5" width="10.375" style="438" customWidth="1"/>
    <col min="6" max="6" width="11.25" style="438" customWidth="1"/>
    <col min="7" max="7" width="5" style="438" customWidth="1"/>
    <col min="8" max="8" width="8.25" style="438" customWidth="1"/>
    <col min="9" max="9" width="5.625" style="438" customWidth="1"/>
    <col min="10" max="10" width="4" style="438" customWidth="1"/>
    <col min="11" max="11" width="7.5" style="438" customWidth="1"/>
    <col min="12" max="12" width="13.25" style="438" customWidth="1"/>
    <col min="13" max="13" width="7.125" style="438" customWidth="1"/>
    <col min="14" max="14" width="6.25" style="438" customWidth="1"/>
    <col min="15" max="15" width="17.25" style="438" customWidth="1"/>
    <col min="16" max="16" width="3.125" style="406" customWidth="1"/>
    <col min="17" max="16384" width="9" style="406"/>
  </cols>
  <sheetData>
    <row r="1" spans="1:32" s="226" customFormat="1" ht="18.600000000000001" customHeight="1">
      <c r="A1" s="155"/>
      <c r="B1" s="156"/>
      <c r="C1" s="156"/>
      <c r="D1" s="175"/>
      <c r="E1" s="175"/>
      <c r="G1" s="218" t="s">
        <v>171</v>
      </c>
      <c r="I1" s="218"/>
      <c r="J1" s="890">
        <f>FACE!B14</f>
        <v>0</v>
      </c>
      <c r="K1" s="890"/>
      <c r="L1" s="890"/>
      <c r="M1" s="403"/>
      <c r="N1" s="404"/>
      <c r="O1" s="337"/>
      <c r="P1" s="390"/>
    </row>
    <row r="2" spans="1:32" s="224" customFormat="1" ht="21" customHeight="1">
      <c r="A2" s="219" t="s">
        <v>65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407"/>
      <c r="O2" s="407"/>
    </row>
    <row r="3" spans="1:32" s="224" customFormat="1" ht="20.25" customHeight="1">
      <c r="A3" s="216" t="s">
        <v>53</v>
      </c>
      <c r="B3" s="178"/>
      <c r="C3" s="178"/>
      <c r="D3" s="178"/>
      <c r="E3" s="178"/>
      <c r="F3" s="179" t="s">
        <v>0</v>
      </c>
      <c r="G3" s="178"/>
      <c r="H3" s="178"/>
      <c r="I3" s="178"/>
      <c r="J3" s="178"/>
      <c r="K3" s="178"/>
      <c r="L3" s="178"/>
      <c r="M3" s="178"/>
      <c r="N3" s="408"/>
      <c r="O3" s="408"/>
    </row>
    <row r="4" spans="1:32" s="224" customFormat="1" ht="20.25" customHeight="1">
      <c r="A4" s="409"/>
      <c r="B4" s="220" t="s">
        <v>203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408"/>
      <c r="O4" s="408"/>
    </row>
    <row r="5" spans="1:32" s="224" customFormat="1" ht="20.25" customHeight="1">
      <c r="A5" s="409" t="s">
        <v>0</v>
      </c>
      <c r="B5" s="220" t="s">
        <v>173</v>
      </c>
      <c r="C5" s="206"/>
      <c r="D5" s="206"/>
      <c r="E5" s="206"/>
      <c r="F5" s="410" t="s">
        <v>0</v>
      </c>
      <c r="G5" s="209"/>
      <c r="H5" s="209"/>
      <c r="I5" s="411"/>
      <c r="J5" s="411"/>
      <c r="K5" s="412"/>
      <c r="L5" s="412"/>
      <c r="M5" s="412"/>
      <c r="N5" s="413"/>
      <c r="O5" s="413"/>
    </row>
    <row r="6" spans="1:32" s="224" customFormat="1" ht="20.25" customHeight="1">
      <c r="A6" s="178"/>
      <c r="B6" s="222" t="s">
        <v>176</v>
      </c>
      <c r="C6" s="207"/>
      <c r="D6" s="207"/>
      <c r="E6" s="207"/>
      <c r="F6" s="207"/>
      <c r="G6" s="207"/>
      <c r="H6" s="207"/>
      <c r="I6" s="178"/>
      <c r="J6" s="178"/>
      <c r="K6" s="178"/>
      <c r="L6" s="178"/>
      <c r="M6" s="178"/>
      <c r="N6" s="408"/>
      <c r="O6" s="408"/>
      <c r="P6"/>
      <c r="R6" s="409"/>
      <c r="AF6" s="225"/>
    </row>
    <row r="7" spans="1:32" s="224" customFormat="1" ht="20.25" customHeight="1">
      <c r="A7" s="180"/>
      <c r="B7" s="220" t="s">
        <v>174</v>
      </c>
      <c r="C7" s="206"/>
      <c r="D7" s="206"/>
      <c r="E7" s="209"/>
      <c r="F7" s="209"/>
      <c r="G7" s="209"/>
      <c r="H7" s="414"/>
      <c r="I7" s="251"/>
      <c r="J7" s="221"/>
      <c r="P7"/>
      <c r="R7" s="204"/>
      <c r="AF7" s="225"/>
    </row>
    <row r="8" spans="1:32" s="224" customFormat="1" ht="20.25" customHeight="1">
      <c r="A8" s="180"/>
      <c r="B8" s="221" t="s">
        <v>55</v>
      </c>
      <c r="C8" s="206"/>
      <c r="D8" s="206"/>
      <c r="E8" s="206"/>
      <c r="F8" s="206"/>
      <c r="G8" s="206"/>
      <c r="I8" s="181"/>
      <c r="J8" s="221"/>
      <c r="K8" s="892"/>
      <c r="P8"/>
      <c r="R8" s="204"/>
      <c r="S8" s="265"/>
      <c r="W8" s="180"/>
      <c r="X8" s="180"/>
      <c r="Y8" s="180"/>
      <c r="Z8" s="180"/>
      <c r="AA8" s="180"/>
      <c r="AB8" s="180"/>
      <c r="AC8" s="180"/>
      <c r="AD8" s="180"/>
      <c r="AE8" s="408"/>
      <c r="AF8" s="408"/>
    </row>
    <row r="9" spans="1:32" s="224" customFormat="1" ht="20.25" customHeight="1">
      <c r="A9" s="409" t="s">
        <v>0</v>
      </c>
      <c r="C9" s="206"/>
      <c r="D9" s="206"/>
      <c r="E9" s="206"/>
      <c r="F9" s="415"/>
      <c r="G9" s="416"/>
      <c r="H9" s="417"/>
      <c r="J9" s="418" t="s">
        <v>0</v>
      </c>
      <c r="K9" s="892"/>
      <c r="P9"/>
      <c r="S9" s="265"/>
    </row>
    <row r="10" spans="1:32" s="420" customFormat="1" ht="20.25" customHeight="1">
      <c r="A10" s="409" t="s">
        <v>0</v>
      </c>
      <c r="B10" s="220" t="s">
        <v>175</v>
      </c>
      <c r="C10" s="206"/>
      <c r="D10" s="206"/>
      <c r="E10" s="209"/>
      <c r="F10" s="410" t="s">
        <v>0</v>
      </c>
      <c r="G10" s="209"/>
      <c r="H10" s="209"/>
      <c r="I10" s="411"/>
      <c r="J10" s="419" t="s">
        <v>0</v>
      </c>
      <c r="K10" s="265"/>
      <c r="P10"/>
      <c r="S10" s="255"/>
      <c r="V10" s="255"/>
    </row>
    <row r="11" spans="1:32" s="420" customFormat="1" ht="20.25" customHeight="1">
      <c r="A11" s="205"/>
      <c r="B11" s="222" t="s">
        <v>54</v>
      </c>
      <c r="C11" s="208"/>
      <c r="D11" s="208"/>
      <c r="E11" s="208"/>
      <c r="F11" s="208"/>
      <c r="G11" s="208"/>
      <c r="H11" s="208"/>
      <c r="I11" s="182"/>
      <c r="P11"/>
    </row>
    <row r="12" spans="1:32" s="224" customFormat="1" ht="20.25" customHeight="1">
      <c r="A12" s="409" t="s">
        <v>0</v>
      </c>
      <c r="B12" s="220" t="s">
        <v>179</v>
      </c>
      <c r="C12" s="206"/>
      <c r="D12" s="206"/>
      <c r="E12" s="206"/>
      <c r="F12" s="206"/>
      <c r="G12" s="206"/>
      <c r="H12" s="206"/>
      <c r="I12" s="180"/>
      <c r="J12" s="180"/>
      <c r="K12" s="180" t="s">
        <v>0</v>
      </c>
      <c r="L12" s="180"/>
      <c r="M12" s="180"/>
      <c r="N12" s="408"/>
      <c r="O12" s="408"/>
      <c r="P12"/>
    </row>
    <row r="13" spans="1:32" s="224" customFormat="1" ht="20.25" customHeight="1">
      <c r="A13" s="180"/>
      <c r="B13" s="220" t="s">
        <v>180</v>
      </c>
      <c r="C13" s="207"/>
      <c r="D13" s="207"/>
      <c r="E13" s="207"/>
      <c r="F13" s="448"/>
      <c r="G13" s="421" t="s">
        <v>0</v>
      </c>
      <c r="H13" s="209"/>
      <c r="I13" s="411"/>
      <c r="J13" s="411"/>
      <c r="K13" s="412"/>
      <c r="L13" s="412"/>
      <c r="M13" s="412"/>
      <c r="N13" s="413"/>
      <c r="O13" s="413"/>
      <c r="P13"/>
    </row>
    <row r="14" spans="1:32" s="224" customFormat="1" ht="20.25" customHeight="1">
      <c r="A14" s="409" t="s">
        <v>0</v>
      </c>
      <c r="B14" s="220" t="s">
        <v>128</v>
      </c>
      <c r="C14" s="206"/>
      <c r="D14" s="206"/>
      <c r="E14" s="206"/>
      <c r="F14" s="206"/>
      <c r="G14" s="449"/>
      <c r="H14" s="449"/>
      <c r="I14" s="450"/>
      <c r="J14" s="450"/>
      <c r="K14" s="450" t="s">
        <v>0</v>
      </c>
      <c r="L14" s="450"/>
      <c r="M14" s="450"/>
      <c r="N14" s="451"/>
      <c r="O14" s="451"/>
      <c r="P14"/>
    </row>
    <row r="15" spans="1:32" s="224" customFormat="1" ht="30" customHeight="1">
      <c r="A15" s="409" t="s">
        <v>0</v>
      </c>
      <c r="B15" s="223" t="s">
        <v>125</v>
      </c>
      <c r="C15" s="207"/>
      <c r="D15" s="223" t="s">
        <v>177</v>
      </c>
      <c r="E15" s="220"/>
      <c r="F15" s="206"/>
      <c r="G15" s="206"/>
      <c r="H15" s="573"/>
      <c r="I15" s="893" t="s">
        <v>126</v>
      </c>
      <c r="J15" s="893"/>
      <c r="K15" s="893"/>
      <c r="L15" s="535"/>
      <c r="M15" s="535"/>
      <c r="N15" s="536"/>
      <c r="O15" s="536"/>
      <c r="P15"/>
    </row>
    <row r="16" spans="1:32" s="224" customFormat="1" ht="22.5" customHeight="1">
      <c r="A16" s="570" t="s">
        <v>199</v>
      </c>
      <c r="B16" s="537"/>
      <c r="C16" s="538"/>
      <c r="D16" s="537"/>
      <c r="E16" s="537"/>
      <c r="F16" s="537" t="s">
        <v>192</v>
      </c>
      <c r="G16" s="537" t="s">
        <v>178</v>
      </c>
      <c r="H16" s="540"/>
      <c r="I16" s="541"/>
      <c r="J16" s="539"/>
      <c r="K16" s="534"/>
      <c r="L16" s="535"/>
      <c r="M16" s="535"/>
      <c r="N16" s="536"/>
      <c r="O16" s="536"/>
      <c r="P16"/>
    </row>
    <row r="17" spans="1:18" s="224" customFormat="1" ht="22.5" customHeight="1">
      <c r="A17" s="542"/>
      <c r="B17" s="543"/>
      <c r="C17" s="544"/>
      <c r="D17" s="543"/>
      <c r="E17" s="411"/>
      <c r="F17" s="209"/>
      <c r="G17" s="543" t="s">
        <v>193</v>
      </c>
      <c r="H17" s="414"/>
      <c r="I17" s="543" t="s">
        <v>198</v>
      </c>
      <c r="J17" s="414"/>
      <c r="K17" s="545"/>
      <c r="L17" s="543"/>
      <c r="M17" s="414"/>
      <c r="N17" s="414"/>
      <c r="O17" s="574" t="s">
        <v>201</v>
      </c>
      <c r="P17"/>
    </row>
    <row r="18" spans="1:18" s="14" customFormat="1" ht="18.75" customHeight="1">
      <c r="A18" s="203" t="s">
        <v>64</v>
      </c>
      <c r="B18" s="201"/>
      <c r="C18" s="180"/>
      <c r="D18" s="180"/>
      <c r="E18" s="180"/>
      <c r="F18" s="193"/>
      <c r="G18" s="180"/>
      <c r="H18" s="180"/>
      <c r="I18" s="180"/>
      <c r="J18" s="180"/>
      <c r="K18" s="180"/>
      <c r="L18" s="180"/>
      <c r="M18" s="180"/>
      <c r="N18" s="187"/>
      <c r="O18" s="187"/>
      <c r="P18"/>
    </row>
    <row r="19" spans="1:18" s="11" customFormat="1" ht="18.75" customHeight="1">
      <c r="A19" s="258" t="s">
        <v>15</v>
      </c>
      <c r="B19" s="247"/>
      <c r="C19" s="248"/>
      <c r="D19" s="248"/>
      <c r="E19" s="248"/>
      <c r="F19" s="249"/>
      <c r="G19" s="248"/>
      <c r="H19" s="248"/>
      <c r="I19" s="248"/>
      <c r="J19" s="248"/>
      <c r="K19" s="248"/>
      <c r="L19" s="248"/>
      <c r="M19" s="248"/>
      <c r="N19" s="250"/>
      <c r="O19" s="250"/>
      <c r="P19"/>
      <c r="R19" s="11" t="s">
        <v>0</v>
      </c>
    </row>
    <row r="20" spans="1:18" s="10" customFormat="1" ht="18.75" customHeight="1">
      <c r="A20" s="259" t="s">
        <v>16</v>
      </c>
      <c r="B20" s="246"/>
      <c r="C20" s="182"/>
      <c r="D20" s="182"/>
      <c r="E20" s="182"/>
      <c r="F20" s="192"/>
      <c r="G20" s="182"/>
      <c r="H20" s="182"/>
      <c r="I20" s="182"/>
      <c r="J20" s="182"/>
      <c r="K20" s="182"/>
      <c r="L20" s="182"/>
      <c r="M20" s="182"/>
      <c r="N20" s="177"/>
      <c r="O20" s="177"/>
      <c r="P20"/>
    </row>
    <row r="21" spans="1:18" s="11" customFormat="1" ht="13.5" customHeight="1">
      <c r="A21" s="256" t="s">
        <v>66</v>
      </c>
      <c r="B21" s="252"/>
      <c r="C21" s="253"/>
      <c r="D21" s="257" t="s">
        <v>67</v>
      </c>
      <c r="E21" s="253"/>
      <c r="F21" s="253"/>
      <c r="G21" s="253"/>
      <c r="H21" s="254"/>
      <c r="I21" s="257"/>
      <c r="J21" s="263"/>
      <c r="K21" s="264" t="s">
        <v>75</v>
      </c>
      <c r="L21" s="264"/>
      <c r="M21" s="264"/>
      <c r="N21" s="422"/>
      <c r="O21" s="422"/>
      <c r="P21"/>
      <c r="Q21" s="11" t="s">
        <v>0</v>
      </c>
    </row>
    <row r="22" spans="1:18" s="10" customFormat="1" ht="15" customHeight="1">
      <c r="A22" s="397"/>
      <c r="B22" s="397" t="s">
        <v>305</v>
      </c>
      <c r="C22" s="398"/>
      <c r="D22" s="399"/>
      <c r="E22" s="397"/>
      <c r="F22" s="397"/>
      <c r="G22" s="399"/>
      <c r="H22" s="400"/>
      <c r="I22" s="401"/>
      <c r="J22" s="402"/>
      <c r="K22" s="402"/>
      <c r="L22" s="402"/>
      <c r="M22" s="402"/>
      <c r="N22" s="423"/>
      <c r="O22" s="423"/>
      <c r="P22"/>
    </row>
    <row r="23" spans="1:18" s="10" customFormat="1" ht="15" customHeight="1">
      <c r="A23" s="397"/>
      <c r="B23" s="397"/>
      <c r="C23" s="399"/>
      <c r="D23" s="399"/>
      <c r="E23" s="397"/>
      <c r="F23" s="397"/>
      <c r="G23" s="399"/>
      <c r="H23" s="400"/>
      <c r="I23" s="400"/>
      <c r="J23" s="402"/>
      <c r="K23" s="402"/>
      <c r="L23" s="402"/>
      <c r="M23" s="402"/>
      <c r="N23" s="423"/>
      <c r="O23" s="423"/>
      <c r="P23"/>
    </row>
    <row r="24" spans="1:18" s="10" customFormat="1" ht="10.5" customHeight="1">
      <c r="A24" s="402"/>
      <c r="B24" s="402"/>
      <c r="C24" s="400"/>
      <c r="D24" s="400"/>
      <c r="E24" s="402"/>
      <c r="F24" s="402"/>
      <c r="G24" s="400"/>
      <c r="H24" s="400"/>
      <c r="I24" s="400"/>
      <c r="J24" s="402"/>
      <c r="K24" s="402"/>
      <c r="L24" s="402"/>
      <c r="M24" s="402"/>
      <c r="N24" s="423"/>
      <c r="O24" s="423"/>
      <c r="P24"/>
    </row>
    <row r="25" spans="1:18" s="10" customFormat="1" ht="9" customHeight="1">
      <c r="A25" s="424"/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05"/>
      <c r="O25" s="405"/>
      <c r="P25"/>
    </row>
    <row r="26" spans="1:18" s="10" customFormat="1" ht="15" customHeight="1">
      <c r="A26" s="217" t="s">
        <v>52</v>
      </c>
      <c r="B26" s="183"/>
      <c r="C26" s="183"/>
      <c r="D26" s="184"/>
      <c r="E26" s="184"/>
      <c r="F26" s="185"/>
      <c r="G26" s="184"/>
      <c r="H26" s="195"/>
      <c r="I26" s="194"/>
      <c r="J26" s="184"/>
      <c r="K26" s="184"/>
      <c r="L26" s="184"/>
      <c r="M26" s="184"/>
      <c r="N26" s="186"/>
      <c r="O26" s="186"/>
      <c r="P26"/>
    </row>
    <row r="27" spans="1:18" s="10" customFormat="1" ht="15" customHeight="1">
      <c r="A27" s="556" t="s">
        <v>186</v>
      </c>
      <c r="B27" s="183"/>
      <c r="C27" s="183"/>
      <c r="D27" s="557"/>
      <c r="E27" s="557"/>
      <c r="F27" s="558"/>
      <c r="G27" s="557"/>
      <c r="H27" s="559"/>
      <c r="I27" s="559"/>
      <c r="J27" s="557"/>
      <c r="K27" s="557"/>
      <c r="L27" s="557"/>
      <c r="M27" s="557"/>
      <c r="N27" s="560"/>
      <c r="O27" s="560"/>
      <c r="P27" s="561"/>
    </row>
    <row r="28" spans="1:18" s="10" customFormat="1" ht="15" customHeight="1">
      <c r="A28" s="556" t="s">
        <v>200</v>
      </c>
      <c r="B28" s="183"/>
      <c r="C28" s="183"/>
      <c r="D28" s="557"/>
      <c r="E28" s="557"/>
      <c r="F28" s="558"/>
      <c r="G28" s="557"/>
      <c r="H28" s="559"/>
      <c r="I28" s="559"/>
      <c r="J28" s="557"/>
      <c r="K28" s="557"/>
      <c r="L28" s="557"/>
      <c r="M28" s="557"/>
      <c r="N28" s="560"/>
      <c r="O28" s="560"/>
      <c r="P28" s="561"/>
    </row>
    <row r="29" spans="1:18" s="10" customFormat="1" ht="15" customHeight="1">
      <c r="A29" s="556" t="s">
        <v>194</v>
      </c>
      <c r="B29" s="183"/>
      <c r="C29" s="183"/>
      <c r="D29" s="557"/>
      <c r="E29" s="557"/>
      <c r="F29" s="558"/>
      <c r="G29" s="557"/>
      <c r="H29" s="559"/>
      <c r="I29" s="559"/>
      <c r="J29" s="557"/>
      <c r="K29" s="557"/>
      <c r="L29" s="557"/>
      <c r="M29" s="557"/>
      <c r="N29" s="560"/>
      <c r="O29" s="560"/>
      <c r="P29" s="561"/>
    </row>
    <row r="30" spans="1:18" s="3" customFormat="1" ht="18" customHeight="1">
      <c r="A30" s="452" t="s">
        <v>187</v>
      </c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425"/>
      <c r="O30" s="425"/>
      <c r="P30"/>
    </row>
    <row r="31" spans="1:18" s="12" customFormat="1" ht="21.75" customHeight="1">
      <c r="A31" s="409" t="s">
        <v>83</v>
      </c>
      <c r="B31" s="261" t="s">
        <v>76</v>
      </c>
      <c r="C31" s="189"/>
      <c r="D31" s="562"/>
      <c r="E31" s="426">
        <v>40243</v>
      </c>
      <c r="F31" s="427"/>
      <c r="G31" s="428"/>
      <c r="H31" s="429" t="s">
        <v>0</v>
      </c>
      <c r="J31" s="260" t="s">
        <v>188</v>
      </c>
      <c r="K31" s="189"/>
      <c r="L31" s="189"/>
      <c r="M31" s="189"/>
      <c r="N31" s="189"/>
      <c r="O31" s="189"/>
      <c r="P31"/>
    </row>
    <row r="32" spans="1:18" s="12" customFormat="1" ht="21.75" customHeight="1">
      <c r="A32" s="409" t="s">
        <v>0</v>
      </c>
      <c r="B32" s="261" t="s">
        <v>77</v>
      </c>
      <c r="C32" s="189"/>
      <c r="D32" s="189"/>
      <c r="E32" s="563"/>
      <c r="F32" s="431" t="s">
        <v>0</v>
      </c>
      <c r="G32" s="280" t="s">
        <v>0</v>
      </c>
      <c r="H32" s="279"/>
      <c r="I32" s="279"/>
      <c r="J32" s="279"/>
      <c r="K32" s="262" t="s">
        <v>82</v>
      </c>
      <c r="L32" s="262"/>
      <c r="M32" s="262"/>
      <c r="N32" s="189"/>
      <c r="O32" s="189"/>
      <c r="P32"/>
    </row>
    <row r="33" spans="1:20" s="12" customFormat="1" ht="21.75" customHeight="1">
      <c r="A33" s="430" t="s">
        <v>0</v>
      </c>
      <c r="B33" s="261" t="s">
        <v>78</v>
      </c>
      <c r="C33" s="189"/>
      <c r="D33" s="189"/>
      <c r="E33" s="189"/>
      <c r="F33" s="431" t="s">
        <v>0</v>
      </c>
      <c r="G33" s="280"/>
      <c r="H33" s="280"/>
      <c r="I33" s="432"/>
      <c r="J33" s="279"/>
      <c r="K33" s="262" t="s">
        <v>189</v>
      </c>
      <c r="L33" s="564"/>
      <c r="M33" s="433"/>
      <c r="N33" s="279"/>
      <c r="O33" s="279"/>
      <c r="P33"/>
    </row>
    <row r="34" spans="1:20" s="12" customFormat="1" ht="9.75" customHeight="1">
      <c r="A34" s="430"/>
      <c r="B34" s="261"/>
      <c r="C34" s="189"/>
      <c r="D34" s="189"/>
      <c r="E34" s="189"/>
      <c r="F34" s="566"/>
      <c r="G34" s="567"/>
      <c r="H34" s="567"/>
      <c r="I34" s="568"/>
      <c r="J34" s="569"/>
      <c r="K34" s="262"/>
      <c r="L34" s="564"/>
      <c r="M34" s="564"/>
      <c r="N34" s="569"/>
      <c r="O34" s="569"/>
      <c r="P34"/>
    </row>
    <row r="35" spans="1:20" s="12" customFormat="1" ht="18" customHeight="1">
      <c r="A35" s="266" t="s">
        <v>127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20" s="12" customFormat="1" ht="23.25" customHeight="1">
      <c r="A36" s="260" t="s">
        <v>68</v>
      </c>
      <c r="B36" s="453"/>
      <c r="C36" s="260"/>
      <c r="D36" s="454"/>
      <c r="E36" s="455" t="s">
        <v>202</v>
      </c>
      <c r="F36" s="889">
        <f>'FTE Budget'!N89</f>
        <v>0</v>
      </c>
      <c r="G36" s="889"/>
      <c r="H36" s="260" t="s">
        <v>73</v>
      </c>
      <c r="I36" s="456"/>
      <c r="J36" s="891">
        <v>0.59</v>
      </c>
      <c r="K36" s="891"/>
      <c r="L36" s="262" t="s">
        <v>195</v>
      </c>
      <c r="M36" s="571"/>
      <c r="N36" s="572" t="s">
        <v>197</v>
      </c>
      <c r="O36" s="714">
        <f>'FTE Budget'!N90</f>
        <v>0</v>
      </c>
      <c r="Q36" s="471"/>
      <c r="R36" s="471"/>
      <c r="S36" s="471"/>
      <c r="T36" s="471"/>
    </row>
    <row r="37" spans="1:20" s="12" customFormat="1" ht="23.25" customHeight="1">
      <c r="A37" s="260" t="s">
        <v>69</v>
      </c>
      <c r="B37" s="453"/>
      <c r="C37" s="260"/>
      <c r="D37" s="454"/>
      <c r="E37" s="455" t="s">
        <v>202</v>
      </c>
      <c r="F37" s="889">
        <f>'FTE Budget'!U89</f>
        <v>0</v>
      </c>
      <c r="G37" s="889"/>
      <c r="H37" s="260" t="s">
        <v>73</v>
      </c>
      <c r="I37" s="456"/>
      <c r="J37" s="891">
        <v>0.59</v>
      </c>
      <c r="K37" s="891"/>
      <c r="L37" s="262" t="s">
        <v>195</v>
      </c>
      <c r="M37" s="262"/>
      <c r="N37" s="572" t="s">
        <v>197</v>
      </c>
      <c r="O37" s="714">
        <f>'FTE Budget'!U90</f>
        <v>0</v>
      </c>
      <c r="Q37" s="471"/>
      <c r="R37" s="471"/>
      <c r="S37" s="471"/>
      <c r="T37" s="471"/>
    </row>
    <row r="38" spans="1:20" s="12" customFormat="1" ht="23.25" customHeight="1">
      <c r="A38" s="260" t="s">
        <v>70</v>
      </c>
      <c r="B38" s="453"/>
      <c r="C38" s="260"/>
      <c r="D38" s="454"/>
      <c r="E38" s="455" t="s">
        <v>202</v>
      </c>
      <c r="F38" s="889">
        <f>'FTE Budget'!AB89</f>
        <v>0</v>
      </c>
      <c r="G38" s="889"/>
      <c r="H38" s="260" t="s">
        <v>73</v>
      </c>
      <c r="I38" s="456"/>
      <c r="J38" s="891">
        <v>0.59</v>
      </c>
      <c r="K38" s="891"/>
      <c r="L38" s="262" t="s">
        <v>195</v>
      </c>
      <c r="M38" s="262"/>
      <c r="N38" s="572" t="s">
        <v>197</v>
      </c>
      <c r="O38" s="714">
        <f>'FTE Budget'!AB90</f>
        <v>0</v>
      </c>
      <c r="Q38" s="471"/>
      <c r="R38" s="471"/>
      <c r="S38" s="471"/>
      <c r="T38" s="471"/>
    </row>
    <row r="39" spans="1:20" s="12" customFormat="1" ht="23.25" customHeight="1">
      <c r="A39" s="260" t="s">
        <v>71</v>
      </c>
      <c r="B39" s="453"/>
      <c r="C39" s="260"/>
      <c r="D39" s="454"/>
      <c r="E39" s="455" t="s">
        <v>202</v>
      </c>
      <c r="F39" s="889">
        <f>'FTE Budget'!AI89</f>
        <v>0</v>
      </c>
      <c r="G39" s="889"/>
      <c r="H39" s="260" t="s">
        <v>73</v>
      </c>
      <c r="I39" s="456"/>
      <c r="J39" s="891">
        <v>0.59</v>
      </c>
      <c r="K39" s="891"/>
      <c r="L39" s="262" t="s">
        <v>195</v>
      </c>
      <c r="M39" s="262"/>
      <c r="N39" s="572" t="s">
        <v>197</v>
      </c>
      <c r="O39" s="714">
        <f>'FTE Budget'!AI90</f>
        <v>0</v>
      </c>
      <c r="Q39" s="471"/>
      <c r="R39" s="471"/>
      <c r="S39" s="471"/>
      <c r="T39" s="471"/>
    </row>
    <row r="40" spans="1:20" s="12" customFormat="1" ht="23.25" customHeight="1" thickBot="1">
      <c r="A40" s="260" t="s">
        <v>72</v>
      </c>
      <c r="B40" s="453"/>
      <c r="C40" s="260"/>
      <c r="D40" s="454"/>
      <c r="E40" s="455" t="s">
        <v>202</v>
      </c>
      <c r="F40" s="889">
        <f>'FTE Budget'!AP89</f>
        <v>0</v>
      </c>
      <c r="G40" s="889"/>
      <c r="H40" s="260" t="s">
        <v>73</v>
      </c>
      <c r="I40" s="456"/>
      <c r="J40" s="891">
        <v>0.59</v>
      </c>
      <c r="K40" s="891"/>
      <c r="L40" s="262" t="s">
        <v>195</v>
      </c>
      <c r="M40" s="262"/>
      <c r="N40" s="572" t="s">
        <v>197</v>
      </c>
      <c r="O40" s="714">
        <f>'FTE Budget'!AP90</f>
        <v>0</v>
      </c>
      <c r="Q40" s="471"/>
      <c r="R40" s="471"/>
      <c r="S40" s="471"/>
      <c r="T40" s="471"/>
    </row>
    <row r="41" spans="1:20" s="12" customFormat="1" ht="22.5" customHeight="1" thickTop="1" thickBot="1">
      <c r="A41" s="212"/>
      <c r="B41" s="176"/>
      <c r="C41" s="212"/>
      <c r="D41" s="213"/>
      <c r="E41" s="213"/>
      <c r="F41" s="434"/>
      <c r="G41" s="214"/>
      <c r="H41" s="215"/>
      <c r="I41" s="435"/>
      <c r="J41" s="215"/>
      <c r="L41" s="262" t="s">
        <v>196</v>
      </c>
      <c r="M41" s="262"/>
      <c r="N41" s="572" t="s">
        <v>197</v>
      </c>
      <c r="O41" s="715">
        <f>SUM(O36:O40)</f>
        <v>0</v>
      </c>
      <c r="Q41" s="471"/>
      <c r="R41" s="471"/>
      <c r="S41" s="471"/>
      <c r="T41" s="471"/>
    </row>
    <row r="42" spans="1:20" s="12" customFormat="1" ht="10.5" customHeight="1" thickTop="1">
      <c r="A42" s="212"/>
      <c r="B42" s="176"/>
      <c r="C42" s="212"/>
      <c r="D42" s="213"/>
      <c r="E42" s="213"/>
      <c r="F42" s="434"/>
      <c r="G42" s="214"/>
      <c r="H42" s="215"/>
      <c r="I42" s="435"/>
      <c r="J42" s="215"/>
      <c r="N42" s="213"/>
      <c r="O42" s="436"/>
      <c r="Q42" s="471"/>
      <c r="R42" s="471"/>
      <c r="S42" s="471"/>
      <c r="T42" s="471"/>
    </row>
    <row r="43" spans="1:20" s="12" customFormat="1" ht="19.5" customHeight="1">
      <c r="A43" s="546" t="s">
        <v>17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</row>
    <row r="44" spans="1:20" s="12" customFormat="1" ht="20.25" customHeight="1">
      <c r="A44" s="409" t="s">
        <v>0</v>
      </c>
      <c r="B44" s="268" t="s">
        <v>79</v>
      </c>
      <c r="C44" s="188"/>
      <c r="D44" s="409"/>
      <c r="E44" s="409" t="s">
        <v>84</v>
      </c>
      <c r="F44" s="268" t="s">
        <v>18</v>
      </c>
      <c r="G44" s="188"/>
      <c r="H44" s="188"/>
      <c r="I44" s="188"/>
      <c r="J44" s="409" t="s">
        <v>0</v>
      </c>
      <c r="K44" s="267" t="s">
        <v>74</v>
      </c>
      <c r="L44" s="268"/>
      <c r="M44" s="267"/>
      <c r="N44" s="188"/>
      <c r="O44" s="188"/>
    </row>
    <row r="45" spans="1:20" s="12" customFormat="1" ht="17.850000000000001" customHeight="1">
      <c r="A45" s="409" t="s">
        <v>0</v>
      </c>
      <c r="B45" s="269" t="s">
        <v>81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</row>
    <row r="46" spans="1:20" ht="13.5" customHeight="1">
      <c r="A46" s="269" t="s">
        <v>80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</row>
    <row r="47" spans="1:20" ht="7.5" customHeight="1">
      <c r="A47" s="269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</row>
    <row r="48" spans="1:20" ht="7.5" customHeight="1">
      <c r="A48" s="269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</row>
    <row r="49" spans="1:15" ht="7.5" customHeight="1">
      <c r="A49" s="269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</row>
    <row r="50" spans="1:15" ht="10.5" customHeight="1">
      <c r="A50" s="269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</row>
    <row r="51" spans="1:15" ht="13.5" customHeight="1">
      <c r="A51" s="555" t="s">
        <v>185</v>
      </c>
      <c r="B51" s="547"/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</row>
    <row r="52" spans="1:15" ht="13.5" customHeight="1">
      <c r="A52" s="259" t="s">
        <v>183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</row>
    <row r="53" spans="1:15" ht="13.5" customHeight="1">
      <c r="A53" s="259" t="s">
        <v>182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59" t="s">
        <v>191</v>
      </c>
      <c r="O53" s="565" t="s">
        <v>190</v>
      </c>
    </row>
    <row r="54" spans="1:15" ht="13.5" customHeight="1">
      <c r="A54" s="706" t="s">
        <v>306</v>
      </c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712"/>
      <c r="O54" s="713" t="s">
        <v>297</v>
      </c>
    </row>
    <row r="55" spans="1:15" s="224" customFormat="1" ht="13.5" customHeight="1">
      <c r="B55" s="707"/>
      <c r="C55" s="707"/>
      <c r="D55" s="708"/>
      <c r="E55" s="708"/>
      <c r="F55" s="709"/>
      <c r="G55" s="710" t="s">
        <v>184</v>
      </c>
      <c r="H55" s="708"/>
      <c r="I55" s="178"/>
      <c r="J55" s="178"/>
      <c r="K55" s="178"/>
      <c r="L55" s="178"/>
      <c r="M55" s="178"/>
      <c r="O55" s="711" t="s">
        <v>181</v>
      </c>
    </row>
    <row r="56" spans="1:1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</row>
  </sheetData>
  <mergeCells count="13">
    <mergeCell ref="J1:L1"/>
    <mergeCell ref="J40:K40"/>
    <mergeCell ref="J36:K36"/>
    <mergeCell ref="J37:K37"/>
    <mergeCell ref="J38:K38"/>
    <mergeCell ref="J39:K39"/>
    <mergeCell ref="K8:K9"/>
    <mergeCell ref="I15:K15"/>
    <mergeCell ref="F40:G40"/>
    <mergeCell ref="F36:G36"/>
    <mergeCell ref="F37:G37"/>
    <mergeCell ref="F38:G38"/>
    <mergeCell ref="F39:G39"/>
  </mergeCells>
  <phoneticPr fontId="0" type="noConversion"/>
  <pageMargins left="0.5" right="0.5" top="0.5" bottom="0.5" header="0" footer="0"/>
  <pageSetup scale="71" fitToHeight="0" orientation="portrait" horizontalDpi="4294967292" verticalDpi="4294967292" r:id="rId1"/>
  <headerFooter alignWithMargins="0"/>
  <ignoredErrors>
    <ignoredError sqref="J1 F36:G40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7"/>
  <sheetViews>
    <sheetView workbookViewId="0">
      <selection activeCell="I18" sqref="I18"/>
    </sheetView>
  </sheetViews>
  <sheetFormatPr defaultRowHeight="11.25"/>
  <cols>
    <col min="1" max="1" width="9" style="722"/>
    <col min="2" max="2" width="7" style="722" customWidth="1"/>
    <col min="3" max="3" width="9.75" style="722" customWidth="1"/>
    <col min="4" max="4" width="9" style="722"/>
    <col min="5" max="5" width="11.875" style="848" customWidth="1"/>
    <col min="6" max="6" width="13.25" style="737" bestFit="1" customWidth="1"/>
    <col min="7" max="7" width="9" style="722"/>
    <col min="8" max="8" width="12.375" style="722" customWidth="1"/>
    <col min="9" max="9" width="13.25" style="722" bestFit="1" customWidth="1"/>
    <col min="10" max="16384" width="9" style="722"/>
  </cols>
  <sheetData>
    <row r="1" spans="1:22">
      <c r="B1" s="722" t="s">
        <v>314</v>
      </c>
    </row>
    <row r="2" spans="1:22" ht="15">
      <c r="B2" s="722" t="s">
        <v>315</v>
      </c>
      <c r="D2" s="723">
        <f>'FTE Budget'!B3</f>
        <v>0</v>
      </c>
    </row>
    <row r="3" spans="1:22" ht="15">
      <c r="B3" s="722" t="s">
        <v>316</v>
      </c>
      <c r="D3" s="723">
        <f>'FTE Budget'!B4</f>
        <v>0</v>
      </c>
    </row>
    <row r="4" spans="1:22" ht="15">
      <c r="B4" s="722" t="s">
        <v>317</v>
      </c>
      <c r="D4" s="723" t="s">
        <v>611</v>
      </c>
      <c r="N4" s="726"/>
      <c r="O4" s="726"/>
      <c r="P4" s="726"/>
      <c r="Q4" s="726"/>
      <c r="R4" s="726"/>
      <c r="S4" s="726"/>
      <c r="T4" s="726"/>
      <c r="U4" s="726"/>
      <c r="V4" s="726"/>
    </row>
    <row r="5" spans="1:22" ht="15">
      <c r="B5" s="722" t="s">
        <v>318</v>
      </c>
      <c r="D5" s="724" t="s">
        <v>319</v>
      </c>
      <c r="N5" s="726"/>
      <c r="O5" s="726"/>
      <c r="P5" s="726"/>
      <c r="Q5" s="726"/>
      <c r="R5" s="726"/>
      <c r="S5" s="726"/>
      <c r="T5" s="726"/>
      <c r="U5" s="726"/>
      <c r="V5" s="726"/>
    </row>
    <row r="6" spans="1:22">
      <c r="N6" s="726"/>
      <c r="O6" s="726"/>
      <c r="P6" s="726"/>
      <c r="Q6" s="726"/>
      <c r="R6" s="726"/>
      <c r="S6" s="726"/>
      <c r="T6" s="726"/>
      <c r="U6" s="726"/>
      <c r="V6" s="726"/>
    </row>
    <row r="7" spans="1:22">
      <c r="A7" s="728" t="s">
        <v>320</v>
      </c>
      <c r="B7" s="728" t="s">
        <v>321</v>
      </c>
      <c r="C7" s="728" t="s">
        <v>322</v>
      </c>
      <c r="D7" s="728"/>
      <c r="E7" s="849" t="s">
        <v>323</v>
      </c>
      <c r="F7" s="738" t="s">
        <v>324</v>
      </c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</row>
    <row r="8" spans="1:22" ht="12.75">
      <c r="A8" s="722" t="str">
        <f>$D$5</f>
        <v>TBD</v>
      </c>
      <c r="B8" s="722" t="s">
        <v>325</v>
      </c>
      <c r="C8" s="725" t="str">
        <f>IF(E8&gt;0,'FTE Budget'!J$17,"")</f>
        <v/>
      </c>
      <c r="D8" s="725" t="str">
        <f>IF(E8&gt;0,'FTE Budget'!M$17,"")</f>
        <v/>
      </c>
      <c r="E8" s="848">
        <f>SUMIF('FTE Budget'!AV:AV,'EPM Main Load'!$B8,'FTE Budget'!AW:AW)</f>
        <v>0</v>
      </c>
      <c r="F8" s="737">
        <f>SUMIF('FTE Budget'!AV:AV,'EPM Main Load'!B8,'FTE Budget'!BC:BC)</f>
        <v>0</v>
      </c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</row>
    <row r="9" spans="1:22" ht="12.75">
      <c r="A9" s="722" t="str">
        <f t="shared" ref="A9:A72" si="0">$D$5</f>
        <v>TBD</v>
      </c>
      <c r="B9" s="722" t="str">
        <f t="shared" ref="B9:B17" si="1">B8</f>
        <v>ADA</v>
      </c>
      <c r="C9" s="725" t="str">
        <f>IF(E9&gt;0,'FTE Budget'!Q$17,"")</f>
        <v/>
      </c>
      <c r="D9" s="725" t="str">
        <f>IF(E9&gt;0,'FTE Budget'!T$17,"")</f>
        <v/>
      </c>
      <c r="E9" s="848">
        <f>SUMIF('FTE Budget'!AV:AV,'EPM Main Load'!B9,'FTE Budget'!AX:AX)</f>
        <v>0</v>
      </c>
      <c r="F9" s="737">
        <f>SUMIF('FTE Budget'!AV:AV,'EPM Main Load'!B9,'FTE Budget'!BD:BD)</f>
        <v>0</v>
      </c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</row>
    <row r="10" spans="1:22" ht="12.75">
      <c r="A10" s="722" t="str">
        <f t="shared" si="0"/>
        <v>TBD</v>
      </c>
      <c r="B10" s="722" t="str">
        <f t="shared" si="1"/>
        <v>ADA</v>
      </c>
      <c r="C10" s="725" t="str">
        <f>IF(E10&gt;0,'FTE Budget'!X$17,"")</f>
        <v/>
      </c>
      <c r="D10" s="725" t="str">
        <f>IF(E10&gt;0,'FTE Budget'!AA$17,"")</f>
        <v/>
      </c>
      <c r="E10" s="848">
        <f>SUMIF('FTE Budget'!AV:AV,'EPM Main Load'!B10,'FTE Budget'!AY:AY)</f>
        <v>0</v>
      </c>
      <c r="F10" s="737">
        <f>SUMIF('FTE Budget'!AV:AV,'EPM Main Load'!B10,'FTE Budget'!BE:BE)</f>
        <v>0</v>
      </c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</row>
    <row r="11" spans="1:22" ht="12.75">
      <c r="A11" s="722" t="str">
        <f t="shared" si="0"/>
        <v>TBD</v>
      </c>
      <c r="B11" s="722" t="str">
        <f t="shared" si="1"/>
        <v>ADA</v>
      </c>
      <c r="C11" s="725" t="str">
        <f>IF(E11&gt;0,'FTE Budget'!AE$17,"")</f>
        <v/>
      </c>
      <c r="D11" s="725" t="str">
        <f>IF(E11&gt;0,'FTE Budget'!AH$17,"")</f>
        <v/>
      </c>
      <c r="E11" s="848">
        <f>SUMIF('FTE Budget'!AV:AV,'EPM Main Load'!B11,'FTE Budget'!AZ:AZ)</f>
        <v>0</v>
      </c>
      <c r="F11" s="737">
        <f>SUMIF('FTE Budget'!AV:AV,'EPM Main Load'!B11,'FTE Budget'!BF:BF)</f>
        <v>0</v>
      </c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</row>
    <row r="12" spans="1:22" ht="12.75">
      <c r="A12" s="722" t="str">
        <f t="shared" si="0"/>
        <v>TBD</v>
      </c>
      <c r="B12" s="722" t="str">
        <f t="shared" si="1"/>
        <v>ADA</v>
      </c>
      <c r="C12" s="725" t="str">
        <f>IF(E12&gt;0,'FTE Budget'!AL$17,"")</f>
        <v/>
      </c>
      <c r="D12" s="725" t="str">
        <f>IF(E12&gt;0,'FTE Budget'!AO$17,"")</f>
        <v/>
      </c>
      <c r="E12" s="848">
        <f>SUMIF('FTE Budget'!AV:AV,'EPM Main Load'!B12,'FTE Budget'!BA:BA)</f>
        <v>0</v>
      </c>
      <c r="F12" s="737">
        <f>SUMIF('FTE Budget'!AV:AV,'EPM Main Load'!B12,'FTE Budget'!BG:BG)</f>
        <v>0</v>
      </c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  <c r="U12" s="726"/>
      <c r="V12" s="726"/>
    </row>
    <row r="13" spans="1:22" ht="12.75">
      <c r="A13" s="722" t="str">
        <f>$D$5</f>
        <v>TBD</v>
      </c>
      <c r="B13" s="722" t="s">
        <v>325</v>
      </c>
      <c r="C13" s="725" t="str">
        <f>IF(E13&gt;0,'FTE Budget'!J$17,"")</f>
        <v/>
      </c>
      <c r="D13" s="725" t="str">
        <f>IF(E13&gt;0,'FTE Budget'!M$17,"")</f>
        <v/>
      </c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</row>
    <row r="14" spans="1:22" ht="12.75">
      <c r="A14" s="722" t="str">
        <f t="shared" si="0"/>
        <v>TBD</v>
      </c>
      <c r="B14" s="722" t="str">
        <f t="shared" si="1"/>
        <v>ADA</v>
      </c>
      <c r="C14" s="725" t="str">
        <f>IF(E14&gt;0,'FTE Budget'!Q$17,"")</f>
        <v/>
      </c>
      <c r="D14" s="725" t="str">
        <f>IF(E14&gt;0,'FTE Budget'!T$17,"")</f>
        <v/>
      </c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  <c r="S14" s="726"/>
      <c r="T14" s="726"/>
      <c r="U14" s="726"/>
      <c r="V14" s="726"/>
    </row>
    <row r="15" spans="1:22" ht="12.75">
      <c r="A15" s="722" t="str">
        <f t="shared" si="0"/>
        <v>TBD</v>
      </c>
      <c r="B15" s="722" t="str">
        <f t="shared" si="1"/>
        <v>ADA</v>
      </c>
      <c r="C15" s="725" t="str">
        <f>IF(E15&gt;0,'FTE Budget'!X$17,"")</f>
        <v/>
      </c>
      <c r="D15" s="725" t="str">
        <f>IF(E15&gt;0,'FTE Budget'!AA$17,"")</f>
        <v/>
      </c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</row>
    <row r="16" spans="1:22" ht="12.75">
      <c r="A16" s="722" t="str">
        <f t="shared" si="0"/>
        <v>TBD</v>
      </c>
      <c r="B16" s="722" t="str">
        <f t="shared" si="1"/>
        <v>ADA</v>
      </c>
      <c r="C16" s="725" t="str">
        <f>IF(E16&gt;0,'FTE Budget'!AE$17,"")</f>
        <v/>
      </c>
      <c r="D16" s="725" t="str">
        <f>IF(E16&gt;0,'FTE Budget'!AH$17,"")</f>
        <v/>
      </c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</row>
    <row r="17" spans="1:22" ht="12.75">
      <c r="A17" s="722" t="str">
        <f t="shared" si="0"/>
        <v>TBD</v>
      </c>
      <c r="B17" s="722" t="str">
        <f t="shared" si="1"/>
        <v>ADA</v>
      </c>
      <c r="C17" s="725" t="str">
        <f>IF(E17&gt;0,'FTE Budget'!AL$17,"")</f>
        <v/>
      </c>
      <c r="D17" s="725" t="str">
        <f>IF(E17&gt;0,'FTE Budget'!AO$17,"")</f>
        <v/>
      </c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</row>
    <row r="18" spans="1:22" ht="12.75">
      <c r="A18" s="722" t="str">
        <f t="shared" si="0"/>
        <v>TBD</v>
      </c>
      <c r="B18" s="722" t="s">
        <v>326</v>
      </c>
      <c r="C18" s="725" t="str">
        <f>IF(E18&gt;0,'FTE Budget'!J$17,"")</f>
        <v/>
      </c>
      <c r="D18" s="725" t="str">
        <f>IF(E18&gt;0,'FTE Budget'!M$17,"")</f>
        <v/>
      </c>
      <c r="E18" s="848">
        <f>SUMIF('FTE Budget'!AV:AV,'EPM Main Load'!B18,'FTE Budget'!AW:AW)</f>
        <v>0</v>
      </c>
      <c r="F18" s="737">
        <f>SUMIF('FTE Budget'!AV:AV,'EPM Main Load'!B18,'FTE Budget'!BC:BC)</f>
        <v>0</v>
      </c>
      <c r="N18" s="726"/>
      <c r="O18" s="726"/>
      <c r="P18" s="726"/>
      <c r="Q18" s="726"/>
      <c r="R18" s="726"/>
      <c r="S18" s="726"/>
      <c r="T18" s="726"/>
      <c r="U18" s="726"/>
      <c r="V18" s="726"/>
    </row>
    <row r="19" spans="1:22" ht="12.75">
      <c r="A19" s="722" t="str">
        <f t="shared" si="0"/>
        <v>TBD</v>
      </c>
      <c r="B19" s="722" t="str">
        <f t="shared" ref="B19:B27" si="2">B18</f>
        <v>ADB</v>
      </c>
      <c r="C19" s="725" t="str">
        <f>IF(E19&gt;0,'FTE Budget'!Q$17,"")</f>
        <v/>
      </c>
      <c r="D19" s="725" t="str">
        <f>IF(E19&gt;0,'FTE Budget'!T$17,"")</f>
        <v/>
      </c>
      <c r="E19" s="848">
        <f>SUMIF('FTE Budget'!AV:AV,'EPM Main Load'!B19,'FTE Budget'!AX:AX)</f>
        <v>0</v>
      </c>
      <c r="F19" s="737">
        <f>SUMIF('FTE Budget'!AV:AV,'EPM Main Load'!B19,'FTE Budget'!BD:BD)</f>
        <v>0</v>
      </c>
      <c r="N19" s="726"/>
      <c r="O19" s="726"/>
      <c r="P19" s="726"/>
      <c r="Q19" s="726"/>
      <c r="R19" s="726"/>
      <c r="S19" s="726"/>
      <c r="T19" s="726"/>
      <c r="U19" s="726"/>
      <c r="V19" s="726"/>
    </row>
    <row r="20" spans="1:22" ht="12.75">
      <c r="A20" s="722" t="str">
        <f t="shared" si="0"/>
        <v>TBD</v>
      </c>
      <c r="B20" s="722" t="str">
        <f t="shared" si="2"/>
        <v>ADB</v>
      </c>
      <c r="C20" s="725" t="str">
        <f>IF(E20&gt;0,'FTE Budget'!X$17,"")</f>
        <v/>
      </c>
      <c r="D20" s="725" t="str">
        <f>IF(E20&gt;0,'FTE Budget'!AA$17,"")</f>
        <v/>
      </c>
      <c r="E20" s="848">
        <f>SUMIF('FTE Budget'!AV:AV,'EPM Main Load'!B20,'FTE Budget'!AY:AY)</f>
        <v>0</v>
      </c>
      <c r="F20" s="737">
        <f>SUMIF('FTE Budget'!AV:AV,'EPM Main Load'!B20,'FTE Budget'!BE:BE)</f>
        <v>0</v>
      </c>
      <c r="N20" s="726"/>
      <c r="O20" s="726"/>
      <c r="P20" s="726"/>
      <c r="Q20" s="726"/>
      <c r="R20" s="726"/>
      <c r="S20" s="726"/>
      <c r="T20" s="726"/>
      <c r="U20" s="726"/>
      <c r="V20" s="726"/>
    </row>
    <row r="21" spans="1:22" ht="12.75">
      <c r="A21" s="722" t="str">
        <f t="shared" si="0"/>
        <v>TBD</v>
      </c>
      <c r="B21" s="722" t="str">
        <f t="shared" si="2"/>
        <v>ADB</v>
      </c>
      <c r="C21" s="725" t="str">
        <f>IF(E21&gt;0,'FTE Budget'!AE$17,"")</f>
        <v/>
      </c>
      <c r="D21" s="725" t="str">
        <f>IF(E21&gt;0,'FTE Budget'!AH$17,"")</f>
        <v/>
      </c>
      <c r="E21" s="848">
        <f>SUMIF('FTE Budget'!AV:AV,'EPM Main Load'!B21,'FTE Budget'!AZ:AZ)</f>
        <v>0</v>
      </c>
      <c r="F21" s="737">
        <f>SUMIF('FTE Budget'!AV:AV,'EPM Main Load'!B21,'FTE Budget'!BF:BF)</f>
        <v>0</v>
      </c>
    </row>
    <row r="22" spans="1:22" ht="12.75">
      <c r="A22" s="722" t="str">
        <f t="shared" si="0"/>
        <v>TBD</v>
      </c>
      <c r="B22" s="722" t="str">
        <f t="shared" si="2"/>
        <v>ADB</v>
      </c>
      <c r="C22" s="725" t="str">
        <f>IF(E22&gt;0,'FTE Budget'!AL$17,"")</f>
        <v/>
      </c>
      <c r="D22" s="725" t="str">
        <f>IF(E22&gt;0,'FTE Budget'!AO$17,"")</f>
        <v/>
      </c>
      <c r="E22" s="848">
        <f>SUMIF('FTE Budget'!AV:AV,'EPM Main Load'!B22,'FTE Budget'!BA:BA)</f>
        <v>0</v>
      </c>
      <c r="F22" s="737">
        <f>SUMIF('FTE Budget'!AV:AV,'EPM Main Load'!B22,'FTE Budget'!BG:BG)</f>
        <v>0</v>
      </c>
    </row>
    <row r="23" spans="1:22" ht="12.75">
      <c r="A23" s="722" t="str">
        <f t="shared" si="0"/>
        <v>TBD</v>
      </c>
      <c r="B23" s="722" t="str">
        <f t="shared" si="2"/>
        <v>ADB</v>
      </c>
      <c r="C23" s="725" t="str">
        <f>IF(E23&gt;0,'FTE Budget'!J$17,"")</f>
        <v/>
      </c>
      <c r="D23" s="725" t="str">
        <f>IF(E23&gt;0,'FTE Budget'!M$17,"")</f>
        <v/>
      </c>
    </row>
    <row r="24" spans="1:22" ht="12.75">
      <c r="A24" s="722" t="str">
        <f t="shared" si="0"/>
        <v>TBD</v>
      </c>
      <c r="B24" s="722" t="str">
        <f t="shared" si="2"/>
        <v>ADB</v>
      </c>
      <c r="C24" s="725" t="str">
        <f>IF(E24&gt;0,'FTE Budget'!Q$17,"")</f>
        <v/>
      </c>
      <c r="D24" s="725" t="str">
        <f>IF(E24&gt;0,'FTE Budget'!T$17,"")</f>
        <v/>
      </c>
    </row>
    <row r="25" spans="1:22" ht="12.75">
      <c r="A25" s="722" t="str">
        <f t="shared" si="0"/>
        <v>TBD</v>
      </c>
      <c r="B25" s="722" t="str">
        <f t="shared" si="2"/>
        <v>ADB</v>
      </c>
      <c r="C25" s="725" t="str">
        <f>IF(E25&gt;0,'FTE Budget'!X$17,"")</f>
        <v/>
      </c>
      <c r="D25" s="725" t="str">
        <f>IF(E25&gt;0,'FTE Budget'!AA$17,"")</f>
        <v/>
      </c>
    </row>
    <row r="26" spans="1:22" ht="12.75">
      <c r="A26" s="722" t="str">
        <f t="shared" si="0"/>
        <v>TBD</v>
      </c>
      <c r="B26" s="722" t="str">
        <f t="shared" si="2"/>
        <v>ADB</v>
      </c>
      <c r="C26" s="725" t="str">
        <f>IF(E26&gt;0,'FTE Budget'!AE$17,"")</f>
        <v/>
      </c>
      <c r="D26" s="725" t="str">
        <f>IF(E26&gt;0,'FTE Budget'!AH$17,"")</f>
        <v/>
      </c>
    </row>
    <row r="27" spans="1:22" ht="12.75">
      <c r="A27" s="722" t="str">
        <f t="shared" si="0"/>
        <v>TBD</v>
      </c>
      <c r="B27" s="722" t="str">
        <f t="shared" si="2"/>
        <v>ADB</v>
      </c>
      <c r="C27" s="725" t="str">
        <f>IF(E27&gt;0,'FTE Budget'!AL$17,"")</f>
        <v/>
      </c>
      <c r="D27" s="725" t="str">
        <f>IF(E27&gt;0,'FTE Budget'!AO$17,"")</f>
        <v/>
      </c>
    </row>
    <row r="28" spans="1:22" ht="12.75">
      <c r="A28" s="722" t="str">
        <f t="shared" si="0"/>
        <v>TBD</v>
      </c>
      <c r="B28" s="722" t="s">
        <v>327</v>
      </c>
      <c r="C28" s="725" t="str">
        <f>IF(E28&gt;0,'FTE Budget'!J$17,"")</f>
        <v/>
      </c>
      <c r="D28" s="725" t="str">
        <f>IF(E28&gt;0,'FTE Budget'!M$17,"")</f>
        <v/>
      </c>
      <c r="E28" s="848">
        <f>SUMIF('FTE Budget'!AV:AV,'EPM Main Load'!B28,'FTE Budget'!AW:AW)</f>
        <v>0</v>
      </c>
      <c r="F28" s="737">
        <f>SUMIF('FTE Budget'!AV:AV,'EPM Main Load'!B28,'FTE Budget'!BC:BC)</f>
        <v>0</v>
      </c>
    </row>
    <row r="29" spans="1:22" ht="12.75">
      <c r="A29" s="722" t="str">
        <f t="shared" si="0"/>
        <v>TBD</v>
      </c>
      <c r="B29" s="722" t="str">
        <f t="shared" ref="B29:B37" si="3">B28</f>
        <v>CGPM</v>
      </c>
      <c r="C29" s="725" t="str">
        <f>IF(E29&gt;0,'FTE Budget'!Q$17,"")</f>
        <v/>
      </c>
      <c r="D29" s="725" t="str">
        <f>IF(E29&gt;0,'FTE Budget'!T$17,"")</f>
        <v/>
      </c>
      <c r="E29" s="848">
        <f>SUMIF('FTE Budget'!AV:AV,'EPM Main Load'!B29,'FTE Budget'!AX:AX)</f>
        <v>0</v>
      </c>
      <c r="F29" s="737">
        <f>SUMIF('FTE Budget'!AV:AV,'EPM Main Load'!B29,'FTE Budget'!BD:BD)</f>
        <v>0</v>
      </c>
    </row>
    <row r="30" spans="1:22" ht="12.75">
      <c r="A30" s="722" t="str">
        <f t="shared" si="0"/>
        <v>TBD</v>
      </c>
      <c r="B30" s="722" t="str">
        <f t="shared" si="3"/>
        <v>CGPM</v>
      </c>
      <c r="C30" s="725" t="str">
        <f>IF(E30&gt;0,'FTE Budget'!X$17,"")</f>
        <v/>
      </c>
      <c r="D30" s="725" t="str">
        <f>IF(E30&gt;0,'FTE Budget'!AA$17,"")</f>
        <v/>
      </c>
      <c r="E30" s="848">
        <f>SUMIF('FTE Budget'!AV:AV,'EPM Main Load'!B30,'FTE Budget'!AY:AY)</f>
        <v>0</v>
      </c>
      <c r="F30" s="737">
        <f>SUMIF('FTE Budget'!AV:AV,'EPM Main Load'!B30,'FTE Budget'!BE:BE)</f>
        <v>0</v>
      </c>
    </row>
    <row r="31" spans="1:22" ht="12.75">
      <c r="A31" s="722" t="str">
        <f t="shared" si="0"/>
        <v>TBD</v>
      </c>
      <c r="B31" s="722" t="str">
        <f t="shared" si="3"/>
        <v>CGPM</v>
      </c>
      <c r="C31" s="725" t="str">
        <f>IF(E31&gt;0,'FTE Budget'!AE$17,"")</f>
        <v/>
      </c>
      <c r="D31" s="725" t="str">
        <f>IF(E31&gt;0,'FTE Budget'!AH$17,"")</f>
        <v/>
      </c>
      <c r="E31" s="848">
        <f>SUMIF('FTE Budget'!AV:AV,'EPM Main Load'!B31,'FTE Budget'!AZ:AZ)</f>
        <v>0</v>
      </c>
      <c r="F31" s="737">
        <f>SUMIF('FTE Budget'!AV:AV,'EPM Main Load'!B31,'FTE Budget'!BF:BF)</f>
        <v>0</v>
      </c>
    </row>
    <row r="32" spans="1:22" ht="12.75">
      <c r="A32" s="722" t="str">
        <f t="shared" si="0"/>
        <v>TBD</v>
      </c>
      <c r="B32" s="722" t="str">
        <f t="shared" si="3"/>
        <v>CGPM</v>
      </c>
      <c r="C32" s="725" t="str">
        <f>IF(E32&gt;0,'FTE Budget'!AL$17,"")</f>
        <v/>
      </c>
      <c r="D32" s="725" t="str">
        <f>IF(E32&gt;0,'FTE Budget'!AO$17,"")</f>
        <v/>
      </c>
      <c r="E32" s="848">
        <f>SUMIF('FTE Budget'!AV:AV,'EPM Main Load'!B32,'FTE Budget'!BA:BA)</f>
        <v>0</v>
      </c>
      <c r="F32" s="737">
        <f>SUMIF('FTE Budget'!AV:AV,'EPM Main Load'!B32,'FTE Budget'!BG:BG)</f>
        <v>0</v>
      </c>
    </row>
    <row r="33" spans="1:6" ht="12.75">
      <c r="A33" s="722" t="str">
        <f t="shared" si="0"/>
        <v>TBD</v>
      </c>
      <c r="B33" s="722" t="str">
        <f t="shared" si="3"/>
        <v>CGPM</v>
      </c>
      <c r="C33" s="725" t="str">
        <f>IF(E33&gt;0,'FTE Budget'!J$17,"")</f>
        <v/>
      </c>
      <c r="D33" s="725" t="str">
        <f>IF(E33&gt;0,'FTE Budget'!M$17,"")</f>
        <v/>
      </c>
    </row>
    <row r="34" spans="1:6" ht="12.75">
      <c r="A34" s="722" t="str">
        <f t="shared" si="0"/>
        <v>TBD</v>
      </c>
      <c r="B34" s="722" t="str">
        <f t="shared" si="3"/>
        <v>CGPM</v>
      </c>
      <c r="C34" s="725" t="str">
        <f>IF(E34&gt;0,'FTE Budget'!Q$17,"")</f>
        <v/>
      </c>
      <c r="D34" s="725" t="str">
        <f>IF(E34&gt;0,'FTE Budget'!T$17,"")</f>
        <v/>
      </c>
    </row>
    <row r="35" spans="1:6" ht="12.75">
      <c r="A35" s="722" t="str">
        <f t="shared" si="0"/>
        <v>TBD</v>
      </c>
      <c r="B35" s="722" t="str">
        <f t="shared" si="3"/>
        <v>CGPM</v>
      </c>
      <c r="C35" s="725" t="str">
        <f>IF(E35&gt;0,'FTE Budget'!X$17,"")</f>
        <v/>
      </c>
      <c r="D35" s="725" t="str">
        <f>IF(E35&gt;0,'FTE Budget'!AA$17,"")</f>
        <v/>
      </c>
    </row>
    <row r="36" spans="1:6" ht="12.75">
      <c r="A36" s="722" t="str">
        <f t="shared" si="0"/>
        <v>TBD</v>
      </c>
      <c r="B36" s="722" t="str">
        <f t="shared" si="3"/>
        <v>CGPM</v>
      </c>
      <c r="C36" s="725" t="str">
        <f>IF(E36&gt;0,'FTE Budget'!AE$17,"")</f>
        <v/>
      </c>
      <c r="D36" s="725" t="str">
        <f>IF(E36&gt;0,'FTE Budget'!AH$17,"")</f>
        <v/>
      </c>
    </row>
    <row r="37" spans="1:6" ht="12.75">
      <c r="A37" s="722" t="str">
        <f t="shared" si="0"/>
        <v>TBD</v>
      </c>
      <c r="B37" s="722" t="str">
        <f t="shared" si="3"/>
        <v>CGPM</v>
      </c>
      <c r="C37" s="725" t="str">
        <f>IF(E37&gt;0,'FTE Budget'!AL$17,"")</f>
        <v/>
      </c>
      <c r="D37" s="725" t="str">
        <f>IF(E37&gt;0,'FTE Budget'!AO$17,"")</f>
        <v/>
      </c>
    </row>
    <row r="38" spans="1:6" ht="12.75">
      <c r="A38" s="722" t="str">
        <f t="shared" si="0"/>
        <v>TBD</v>
      </c>
      <c r="B38" s="722" t="s">
        <v>328</v>
      </c>
      <c r="C38" s="725" t="str">
        <f>IF(E38&gt;0,'FTE Budget'!J$17,"")</f>
        <v/>
      </c>
      <c r="D38" s="725" t="str">
        <f>IF(E38&gt;0,'FTE Budget'!M$17,"")</f>
        <v/>
      </c>
      <c r="E38" s="848">
        <f>SUMIF('FTE Budget'!AV:AV,'EPM Main Load'!B38,'FTE Budget'!AW:AW)</f>
        <v>0</v>
      </c>
      <c r="F38" s="737">
        <f>SUMIF('FTE Budget'!AV:AV,'EPM Main Load'!B38,'FTE Budget'!BC:BC)</f>
        <v>0</v>
      </c>
    </row>
    <row r="39" spans="1:6" ht="12.75">
      <c r="A39" s="722" t="str">
        <f t="shared" si="0"/>
        <v>TBD</v>
      </c>
      <c r="B39" s="722" t="str">
        <f t="shared" ref="B39:B47" si="4">B38</f>
        <v>CGPS</v>
      </c>
      <c r="C39" s="725" t="str">
        <f>IF(E39&gt;0,'FTE Budget'!Q$17,"")</f>
        <v/>
      </c>
      <c r="D39" s="725" t="str">
        <f>IF(E39&gt;0,'FTE Budget'!T$17,"")</f>
        <v/>
      </c>
      <c r="E39" s="848">
        <f>SUMIF('FTE Budget'!AV:AV,'EPM Main Load'!B39,'FTE Budget'!AX:AX)</f>
        <v>0</v>
      </c>
      <c r="F39" s="737">
        <f>SUMIF('FTE Budget'!AV:AV,'EPM Main Load'!B39,'FTE Budget'!BD:BD)</f>
        <v>0</v>
      </c>
    </row>
    <row r="40" spans="1:6" ht="12.75">
      <c r="A40" s="722" t="str">
        <f t="shared" si="0"/>
        <v>TBD</v>
      </c>
      <c r="B40" s="722" t="str">
        <f t="shared" si="4"/>
        <v>CGPS</v>
      </c>
      <c r="C40" s="725" t="str">
        <f>IF(E40&gt;0,'FTE Budget'!X$17,"")</f>
        <v/>
      </c>
      <c r="D40" s="725" t="str">
        <f>IF(E40&gt;0,'FTE Budget'!AA$17,"")</f>
        <v/>
      </c>
      <c r="E40" s="848">
        <f>SUMIF('FTE Budget'!AV:AV,'EPM Main Load'!B40,'FTE Budget'!AY:AY)</f>
        <v>0</v>
      </c>
      <c r="F40" s="737">
        <f>SUMIF('FTE Budget'!AV:AV,'EPM Main Load'!B40,'FTE Budget'!BE:BE)</f>
        <v>0</v>
      </c>
    </row>
    <row r="41" spans="1:6" ht="12.75">
      <c r="A41" s="722" t="str">
        <f t="shared" si="0"/>
        <v>TBD</v>
      </c>
      <c r="B41" s="722" t="str">
        <f t="shared" si="4"/>
        <v>CGPS</v>
      </c>
      <c r="C41" s="725" t="str">
        <f>IF(E41&gt;0,'FTE Budget'!AE$17,"")</f>
        <v/>
      </c>
      <c r="D41" s="725" t="str">
        <f>IF(E41&gt;0,'FTE Budget'!AH$17,"")</f>
        <v/>
      </c>
      <c r="E41" s="848">
        <f>SUMIF('FTE Budget'!AV:AV,'EPM Main Load'!B41,'FTE Budget'!AZ:AZ)</f>
        <v>0</v>
      </c>
      <c r="F41" s="737">
        <f>SUMIF('FTE Budget'!AV:AV,'EPM Main Load'!B41,'FTE Budget'!BF:BF)</f>
        <v>0</v>
      </c>
    </row>
    <row r="42" spans="1:6" ht="12.75">
      <c r="A42" s="722" t="str">
        <f t="shared" si="0"/>
        <v>TBD</v>
      </c>
      <c r="B42" s="722" t="str">
        <f t="shared" si="4"/>
        <v>CGPS</v>
      </c>
      <c r="C42" s="725" t="str">
        <f>IF(E42&gt;0,'FTE Budget'!AL$17,"")</f>
        <v/>
      </c>
      <c r="D42" s="725" t="str">
        <f>IF(E42&gt;0,'FTE Budget'!AO$17,"")</f>
        <v/>
      </c>
      <c r="E42" s="848">
        <f>SUMIF('FTE Budget'!AV:AV,'EPM Main Load'!B42,'FTE Budget'!BA:BA)</f>
        <v>0</v>
      </c>
      <c r="F42" s="737">
        <f>SUMIF('FTE Budget'!AV:AV,'EPM Main Load'!B42,'FTE Budget'!BG:BG)</f>
        <v>0</v>
      </c>
    </row>
    <row r="43" spans="1:6" ht="12.75">
      <c r="A43" s="722" t="str">
        <f t="shared" si="0"/>
        <v>TBD</v>
      </c>
      <c r="B43" s="722" t="str">
        <f t="shared" si="4"/>
        <v>CGPS</v>
      </c>
      <c r="C43" s="725" t="str">
        <f>IF(E43&gt;0,'FTE Budget'!J$17,"")</f>
        <v/>
      </c>
      <c r="D43" s="725" t="str">
        <f>IF(E43&gt;0,'FTE Budget'!M$17,"")</f>
        <v/>
      </c>
    </row>
    <row r="44" spans="1:6" ht="12.75">
      <c r="A44" s="722" t="str">
        <f t="shared" si="0"/>
        <v>TBD</v>
      </c>
      <c r="B44" s="722" t="str">
        <f t="shared" si="4"/>
        <v>CGPS</v>
      </c>
      <c r="C44" s="725" t="str">
        <f>IF(E44&gt;0,'FTE Budget'!Q$17,"")</f>
        <v/>
      </c>
      <c r="D44" s="725" t="str">
        <f>IF(E44&gt;0,'FTE Budget'!T$17,"")</f>
        <v/>
      </c>
    </row>
    <row r="45" spans="1:6" ht="12.75">
      <c r="A45" s="722" t="str">
        <f t="shared" si="0"/>
        <v>TBD</v>
      </c>
      <c r="B45" s="722" t="str">
        <f t="shared" si="4"/>
        <v>CGPS</v>
      </c>
      <c r="C45" s="725" t="str">
        <f>IF(E45&gt;0,'FTE Budget'!X$17,"")</f>
        <v/>
      </c>
      <c r="D45" s="725" t="str">
        <f>IF(E45&gt;0,'FTE Budget'!AA$17,"")</f>
        <v/>
      </c>
    </row>
    <row r="46" spans="1:6" ht="12.75">
      <c r="A46" s="722" t="str">
        <f t="shared" si="0"/>
        <v>TBD</v>
      </c>
      <c r="B46" s="722" t="str">
        <f t="shared" si="4"/>
        <v>CGPS</v>
      </c>
      <c r="C46" s="725" t="str">
        <f>IF(E46&gt;0,'FTE Budget'!AE$17,"")</f>
        <v/>
      </c>
      <c r="D46" s="725" t="str">
        <f>IF(E46&gt;0,'FTE Budget'!AH$17,"")</f>
        <v/>
      </c>
    </row>
    <row r="47" spans="1:6" ht="12.75">
      <c r="A47" s="722" t="str">
        <f t="shared" si="0"/>
        <v>TBD</v>
      </c>
      <c r="B47" s="722" t="str">
        <f t="shared" si="4"/>
        <v>CGPS</v>
      </c>
      <c r="C47" s="725" t="str">
        <f>IF(E47&gt;0,'FTE Budget'!AL$17,"")</f>
        <v/>
      </c>
      <c r="D47" s="725" t="str">
        <f>IF(E47&gt;0,'FTE Budget'!AO$17,"")</f>
        <v/>
      </c>
    </row>
    <row r="48" spans="1:6" ht="12.75">
      <c r="A48" s="722" t="str">
        <f t="shared" si="0"/>
        <v>TBD</v>
      </c>
      <c r="B48" s="722" t="s">
        <v>329</v>
      </c>
      <c r="C48" s="725" t="str">
        <f>IF(E48&gt;0,'FTE Budget'!J$17,"")</f>
        <v/>
      </c>
      <c r="D48" s="725" t="str">
        <f>IF(E48&gt;0,'FTE Budget'!M$17,"")</f>
        <v/>
      </c>
      <c r="E48" s="848">
        <f>SUMIF('FTE Budget'!AV:AV,'EPM Main Load'!B48,'FTE Budget'!AW:AW)</f>
        <v>0</v>
      </c>
      <c r="F48" s="737">
        <f>SUMIF('FTE Budget'!AV:AV,'EPM Main Load'!B48,'FTE Budget'!BC:BC)</f>
        <v>0</v>
      </c>
    </row>
    <row r="49" spans="1:6" ht="12.75">
      <c r="A49" s="722" t="str">
        <f t="shared" si="0"/>
        <v>TBD</v>
      </c>
      <c r="B49" s="722" t="str">
        <f t="shared" ref="B49:B57" si="5">B48</f>
        <v>CGSS</v>
      </c>
      <c r="C49" s="725" t="str">
        <f>IF(E49&gt;0,'FTE Budget'!Q$17,"")</f>
        <v/>
      </c>
      <c r="D49" s="725" t="str">
        <f>IF(E49&gt;0,'FTE Budget'!T$17,"")</f>
        <v/>
      </c>
      <c r="E49" s="848">
        <f>SUMIF('FTE Budget'!AV:AV,'EPM Main Load'!B49,'FTE Budget'!AX:AX)</f>
        <v>0</v>
      </c>
      <c r="F49" s="737">
        <f>SUMIF('FTE Budget'!AV:AV,'EPM Main Load'!B49,'FTE Budget'!BD:BD)</f>
        <v>0</v>
      </c>
    </row>
    <row r="50" spans="1:6" ht="12.75">
      <c r="A50" s="722" t="str">
        <f t="shared" si="0"/>
        <v>TBD</v>
      </c>
      <c r="B50" s="722" t="str">
        <f t="shared" si="5"/>
        <v>CGSS</v>
      </c>
      <c r="C50" s="725" t="str">
        <f>IF(E50&gt;0,'FTE Budget'!X$17,"")</f>
        <v/>
      </c>
      <c r="D50" s="725" t="str">
        <f>IF(E50&gt;0,'FTE Budget'!AA$17,"")</f>
        <v/>
      </c>
      <c r="E50" s="848">
        <f>SUMIF('FTE Budget'!AV:AV,'EPM Main Load'!B50,'FTE Budget'!AY:AY)</f>
        <v>0</v>
      </c>
      <c r="F50" s="737">
        <f>SUMIF('FTE Budget'!AV:AV,'EPM Main Load'!B50,'FTE Budget'!BE:BE)</f>
        <v>0</v>
      </c>
    </row>
    <row r="51" spans="1:6" ht="12.75">
      <c r="A51" s="722" t="str">
        <f t="shared" si="0"/>
        <v>TBD</v>
      </c>
      <c r="B51" s="722" t="str">
        <f t="shared" si="5"/>
        <v>CGSS</v>
      </c>
      <c r="C51" s="725" t="str">
        <f>IF(E51&gt;0,'FTE Budget'!AE$17,"")</f>
        <v/>
      </c>
      <c r="D51" s="725" t="str">
        <f>IF(E51&gt;0,'FTE Budget'!AH$17,"")</f>
        <v/>
      </c>
      <c r="E51" s="848">
        <f>SUMIF('FTE Budget'!AV:AV,'EPM Main Load'!B51,'FTE Budget'!AZ:AZ)</f>
        <v>0</v>
      </c>
      <c r="F51" s="737">
        <f>SUMIF('FTE Budget'!AV:AV,'EPM Main Load'!B51,'FTE Budget'!BF:BF)</f>
        <v>0</v>
      </c>
    </row>
    <row r="52" spans="1:6" ht="12.75">
      <c r="A52" s="722" t="str">
        <f t="shared" si="0"/>
        <v>TBD</v>
      </c>
      <c r="B52" s="722" t="str">
        <f t="shared" si="5"/>
        <v>CGSS</v>
      </c>
      <c r="C52" s="725" t="str">
        <f>IF(E52&gt;0,'FTE Budget'!AL$17,"")</f>
        <v/>
      </c>
      <c r="D52" s="725" t="str">
        <f>IF(E52&gt;0,'FTE Budget'!AO$17,"")</f>
        <v/>
      </c>
      <c r="E52" s="848">
        <f>SUMIF('FTE Budget'!AV:AV,'EPM Main Load'!B52,'FTE Budget'!BA:BA)</f>
        <v>0</v>
      </c>
      <c r="F52" s="737">
        <f>SUMIF('FTE Budget'!AV:AV,'EPM Main Load'!B52,'FTE Budget'!BG:BG)</f>
        <v>0</v>
      </c>
    </row>
    <row r="53" spans="1:6" ht="12.75">
      <c r="A53" s="722" t="str">
        <f t="shared" si="0"/>
        <v>TBD</v>
      </c>
      <c r="B53" s="722" t="str">
        <f t="shared" si="5"/>
        <v>CGSS</v>
      </c>
      <c r="C53" s="725" t="str">
        <f>IF(E53&gt;0,'FTE Budget'!J$17,"")</f>
        <v/>
      </c>
      <c r="D53" s="725" t="str">
        <f>IF(E53&gt;0,'FTE Budget'!M$17,"")</f>
        <v/>
      </c>
    </row>
    <row r="54" spans="1:6" ht="12.75">
      <c r="A54" s="722" t="str">
        <f t="shared" si="0"/>
        <v>TBD</v>
      </c>
      <c r="B54" s="722" t="str">
        <f t="shared" si="5"/>
        <v>CGSS</v>
      </c>
      <c r="C54" s="725" t="str">
        <f>IF(E54&gt;0,'FTE Budget'!Q$17,"")</f>
        <v/>
      </c>
      <c r="D54" s="725" t="str">
        <f>IF(E54&gt;0,'FTE Budget'!T$17,"")</f>
        <v/>
      </c>
    </row>
    <row r="55" spans="1:6" ht="12.75">
      <c r="A55" s="722" t="str">
        <f t="shared" si="0"/>
        <v>TBD</v>
      </c>
      <c r="B55" s="722" t="str">
        <f t="shared" si="5"/>
        <v>CGSS</v>
      </c>
      <c r="C55" s="725" t="str">
        <f>IF(E55&gt;0,'FTE Budget'!X$17,"")</f>
        <v/>
      </c>
      <c r="D55" s="725" t="str">
        <f>IF(E55&gt;0,'FTE Budget'!AA$17,"")</f>
        <v/>
      </c>
    </row>
    <row r="56" spans="1:6" ht="12.75">
      <c r="A56" s="722" t="str">
        <f t="shared" si="0"/>
        <v>TBD</v>
      </c>
      <c r="B56" s="722" t="str">
        <f t="shared" si="5"/>
        <v>CGSS</v>
      </c>
      <c r="C56" s="725" t="str">
        <f>IF(E56&gt;0,'FTE Budget'!AE$17,"")</f>
        <v/>
      </c>
      <c r="D56" s="725" t="str">
        <f>IF(E56&gt;0,'FTE Budget'!AH$17,"")</f>
        <v/>
      </c>
    </row>
    <row r="57" spans="1:6" ht="12.75">
      <c r="A57" s="722" t="str">
        <f t="shared" si="0"/>
        <v>TBD</v>
      </c>
      <c r="B57" s="722" t="str">
        <f t="shared" si="5"/>
        <v>CGSS</v>
      </c>
      <c r="C57" s="725" t="str">
        <f>IF(E57&gt;0,'FTE Budget'!AL$17,"")</f>
        <v/>
      </c>
      <c r="D57" s="725" t="str">
        <f>IF(E57&gt;0,'FTE Budget'!AO$17,"")</f>
        <v/>
      </c>
    </row>
    <row r="58" spans="1:6" ht="12.75">
      <c r="A58" s="722" t="str">
        <f t="shared" si="0"/>
        <v>TBD</v>
      </c>
      <c r="B58" s="722" t="s">
        <v>330</v>
      </c>
      <c r="C58" s="725" t="str">
        <f>IF(E58&gt;0,'FTE Budget'!J$17,"")</f>
        <v/>
      </c>
      <c r="D58" s="725" t="str">
        <f>IF(E58&gt;0,'FTE Budget'!M$17,"")</f>
        <v/>
      </c>
      <c r="E58" s="848">
        <f>SUMIF('FTE Budget'!AV:AV,'EPM Main Load'!B58,'FTE Budget'!AW:AW)</f>
        <v>0</v>
      </c>
      <c r="F58" s="737">
        <f>SUMIF('FTE Budget'!AV:AV,'EPM Main Load'!B58,'FTE Budget'!BC:BC)</f>
        <v>0</v>
      </c>
    </row>
    <row r="59" spans="1:6" ht="12.75">
      <c r="A59" s="722" t="str">
        <f t="shared" si="0"/>
        <v>TBD</v>
      </c>
      <c r="B59" s="722" t="str">
        <f t="shared" ref="B59:B67" si="6">B58</f>
        <v>CGST</v>
      </c>
      <c r="C59" s="725" t="str">
        <f>IF(E59&gt;0,'FTE Budget'!Q$17,"")</f>
        <v/>
      </c>
      <c r="D59" s="725" t="str">
        <f>IF(E59&gt;0,'FTE Budget'!T$17,"")</f>
        <v/>
      </c>
      <c r="E59" s="848">
        <f>SUMIF('FTE Budget'!AV:AV,'EPM Main Load'!B59,'FTE Budget'!AX:AX)</f>
        <v>0</v>
      </c>
      <c r="F59" s="737">
        <f>SUMIF('FTE Budget'!AV:AV,'EPM Main Load'!B59,'FTE Budget'!BD:BD)</f>
        <v>0</v>
      </c>
    </row>
    <row r="60" spans="1:6" ht="12.75">
      <c r="A60" s="722" t="str">
        <f t="shared" si="0"/>
        <v>TBD</v>
      </c>
      <c r="B60" s="722" t="str">
        <f t="shared" si="6"/>
        <v>CGST</v>
      </c>
      <c r="C60" s="725" t="str">
        <f>IF(E60&gt;0,'FTE Budget'!X$17,"")</f>
        <v/>
      </c>
      <c r="D60" s="725" t="str">
        <f>IF(E60&gt;0,'FTE Budget'!AA$17,"")</f>
        <v/>
      </c>
      <c r="E60" s="848">
        <f>SUMIF('FTE Budget'!AV:AV,'EPM Main Load'!B60,'FTE Budget'!AY:AY)</f>
        <v>0</v>
      </c>
      <c r="F60" s="737">
        <f>SUMIF('FTE Budget'!AV:AV,'EPM Main Load'!B60,'FTE Budget'!BE:BE)</f>
        <v>0</v>
      </c>
    </row>
    <row r="61" spans="1:6" ht="12.75">
      <c r="A61" s="722" t="str">
        <f t="shared" si="0"/>
        <v>TBD</v>
      </c>
      <c r="B61" s="722" t="str">
        <f t="shared" si="6"/>
        <v>CGST</v>
      </c>
      <c r="C61" s="725" t="str">
        <f>IF(E61&gt;0,'FTE Budget'!AE$17,"")</f>
        <v/>
      </c>
      <c r="D61" s="725" t="str">
        <f>IF(E61&gt;0,'FTE Budget'!AH$17,"")</f>
        <v/>
      </c>
      <c r="E61" s="848">
        <f>SUMIF('FTE Budget'!AV:AV,'EPM Main Load'!B61,'FTE Budget'!AZ:AZ)</f>
        <v>0</v>
      </c>
      <c r="F61" s="737">
        <f>SUMIF('FTE Budget'!AV:AV,'EPM Main Load'!B61,'FTE Budget'!BF:BF)</f>
        <v>0</v>
      </c>
    </row>
    <row r="62" spans="1:6" ht="12.75">
      <c r="A62" s="722" t="str">
        <f t="shared" si="0"/>
        <v>TBD</v>
      </c>
      <c r="B62" s="722" t="str">
        <f t="shared" si="6"/>
        <v>CGST</v>
      </c>
      <c r="C62" s="725" t="str">
        <f>IF(E62&gt;0,'FTE Budget'!AL$17,"")</f>
        <v/>
      </c>
      <c r="D62" s="725" t="str">
        <f>IF(E62&gt;0,'FTE Budget'!AO$17,"")</f>
        <v/>
      </c>
      <c r="E62" s="848">
        <f>SUMIF('FTE Budget'!AV:AV,'EPM Main Load'!B62,'FTE Budget'!BA:BA)</f>
        <v>0</v>
      </c>
      <c r="F62" s="737">
        <f>SUMIF('FTE Budget'!AV:AV,'EPM Main Load'!B62,'FTE Budget'!BG:BG)</f>
        <v>0</v>
      </c>
    </row>
    <row r="63" spans="1:6" ht="12.75">
      <c r="A63" s="722" t="str">
        <f t="shared" si="0"/>
        <v>TBD</v>
      </c>
      <c r="B63" s="722" t="str">
        <f t="shared" si="6"/>
        <v>CGST</v>
      </c>
      <c r="C63" s="725" t="str">
        <f>IF(E63&gt;0,'FTE Budget'!J$17,"")</f>
        <v/>
      </c>
      <c r="D63" s="725" t="str">
        <f>IF(E63&gt;0,'FTE Budget'!M$17,"")</f>
        <v/>
      </c>
    </row>
    <row r="64" spans="1:6" ht="12.75">
      <c r="A64" s="722" t="str">
        <f t="shared" si="0"/>
        <v>TBD</v>
      </c>
      <c r="B64" s="722" t="str">
        <f t="shared" si="6"/>
        <v>CGST</v>
      </c>
      <c r="C64" s="725" t="str">
        <f>IF(E64&gt;0,'FTE Budget'!Q$17,"")</f>
        <v/>
      </c>
      <c r="D64" s="725" t="str">
        <f>IF(E64&gt;0,'FTE Budget'!T$17,"")</f>
        <v/>
      </c>
    </row>
    <row r="65" spans="1:6" ht="12.75">
      <c r="A65" s="722" t="str">
        <f t="shared" si="0"/>
        <v>TBD</v>
      </c>
      <c r="B65" s="722" t="str">
        <f t="shared" si="6"/>
        <v>CGST</v>
      </c>
      <c r="C65" s="725" t="str">
        <f>IF(E65&gt;0,'FTE Budget'!X$17,"")</f>
        <v/>
      </c>
      <c r="D65" s="725" t="str">
        <f>IF(E65&gt;0,'FTE Budget'!AA$17,"")</f>
        <v/>
      </c>
    </row>
    <row r="66" spans="1:6" ht="12.75">
      <c r="A66" s="722" t="str">
        <f t="shared" si="0"/>
        <v>TBD</v>
      </c>
      <c r="B66" s="722" t="str">
        <f t="shared" si="6"/>
        <v>CGST</v>
      </c>
      <c r="C66" s="725" t="str">
        <f>IF(E66&gt;0,'FTE Budget'!AE$17,"")</f>
        <v/>
      </c>
      <c r="D66" s="725" t="str">
        <f>IF(E66&gt;0,'FTE Budget'!AH$17,"")</f>
        <v/>
      </c>
    </row>
    <row r="67" spans="1:6" ht="12.75">
      <c r="A67" s="722" t="str">
        <f t="shared" si="0"/>
        <v>TBD</v>
      </c>
      <c r="B67" s="722" t="str">
        <f t="shared" si="6"/>
        <v>CGST</v>
      </c>
      <c r="C67" s="725" t="str">
        <f>IF(E67&gt;0,'FTE Budget'!AL$17,"")</f>
        <v/>
      </c>
      <c r="D67" s="725" t="str">
        <f>IF(E67&gt;0,'FTE Budget'!AO$17,"")</f>
        <v/>
      </c>
    </row>
    <row r="68" spans="1:6" ht="12.75">
      <c r="A68" s="722" t="str">
        <f t="shared" si="0"/>
        <v>TBD</v>
      </c>
      <c r="B68" s="722" t="s">
        <v>331</v>
      </c>
      <c r="C68" s="725" t="str">
        <f>IF(E68&gt;0,'FTE Budget'!J$17,"")</f>
        <v/>
      </c>
      <c r="D68" s="725" t="str">
        <f>IF(E68&gt;0,'FTE Budget'!M$17,"")</f>
        <v/>
      </c>
      <c r="E68" s="848">
        <f>SUMIF('FTE Budget'!AV:AV,'EPM Main Load'!B68,'FTE Budget'!AW:AW)</f>
        <v>0</v>
      </c>
      <c r="F68" s="737">
        <f>SUMIF('FTE Budget'!AV:AV,'EPM Main Load'!B68,'FTE Budget'!BC:BC)</f>
        <v>0</v>
      </c>
    </row>
    <row r="69" spans="1:6" ht="12.75">
      <c r="A69" s="722" t="str">
        <f t="shared" si="0"/>
        <v>TBD</v>
      </c>
      <c r="B69" s="722" t="str">
        <f t="shared" ref="B69:B77" si="7">B68</f>
        <v>COE</v>
      </c>
      <c r="C69" s="725" t="str">
        <f>IF(E69&gt;0,'FTE Budget'!Q$17,"")</f>
        <v/>
      </c>
      <c r="D69" s="725" t="str">
        <f>IF(E69&gt;0,'FTE Budget'!T$17,"")</f>
        <v/>
      </c>
      <c r="E69" s="848">
        <f>SUMIF('FTE Budget'!AV:AV,'EPM Main Load'!B69,'FTE Budget'!AX:AX)</f>
        <v>0</v>
      </c>
      <c r="F69" s="737">
        <f>SUMIF('FTE Budget'!AV:AV,'EPM Main Load'!B69,'FTE Budget'!BD:BD)</f>
        <v>0</v>
      </c>
    </row>
    <row r="70" spans="1:6" ht="12.75">
      <c r="A70" s="722" t="str">
        <f t="shared" si="0"/>
        <v>TBD</v>
      </c>
      <c r="B70" s="722" t="str">
        <f t="shared" si="7"/>
        <v>COE</v>
      </c>
      <c r="C70" s="725" t="str">
        <f>IF(E70&gt;0,'FTE Budget'!X$17,"")</f>
        <v/>
      </c>
      <c r="D70" s="725" t="str">
        <f>IF(E70&gt;0,'FTE Budget'!AA$17,"")</f>
        <v/>
      </c>
      <c r="E70" s="848">
        <f>SUMIF('FTE Budget'!AV:AV,'EPM Main Load'!B70,'FTE Budget'!AY:AY)</f>
        <v>0</v>
      </c>
      <c r="F70" s="737">
        <f>SUMIF('FTE Budget'!AV:AV,'EPM Main Load'!B70,'FTE Budget'!BE:BE)</f>
        <v>0</v>
      </c>
    </row>
    <row r="71" spans="1:6" ht="12.75">
      <c r="A71" s="722" t="str">
        <f t="shared" si="0"/>
        <v>TBD</v>
      </c>
      <c r="B71" s="722" t="str">
        <f t="shared" si="7"/>
        <v>COE</v>
      </c>
      <c r="C71" s="725" t="str">
        <f>IF(E71&gt;0,'FTE Budget'!AE$17,"")</f>
        <v/>
      </c>
      <c r="D71" s="725" t="str">
        <f>IF(E71&gt;0,'FTE Budget'!AH$17,"")</f>
        <v/>
      </c>
      <c r="E71" s="848">
        <f>SUMIF('FTE Budget'!AV:AV,'EPM Main Load'!B71,'FTE Budget'!AZ:AZ)</f>
        <v>0</v>
      </c>
      <c r="F71" s="737">
        <f>SUMIF('FTE Budget'!AV:AV,'EPM Main Load'!B71,'FTE Budget'!BF:BF)</f>
        <v>0</v>
      </c>
    </row>
    <row r="72" spans="1:6" ht="12.75">
      <c r="A72" s="722" t="str">
        <f t="shared" si="0"/>
        <v>TBD</v>
      </c>
      <c r="B72" s="722" t="str">
        <f t="shared" si="7"/>
        <v>COE</v>
      </c>
      <c r="C72" s="725" t="str">
        <f>IF(E72&gt;0,'FTE Budget'!AL$17,"")</f>
        <v/>
      </c>
      <c r="D72" s="725" t="str">
        <f>IF(E72&gt;0,'FTE Budget'!AO$17,"")</f>
        <v/>
      </c>
      <c r="E72" s="848">
        <f>SUMIF('FTE Budget'!AV:AV,'EPM Main Load'!B72,'FTE Budget'!BA:BA)</f>
        <v>0</v>
      </c>
      <c r="F72" s="737">
        <f>SUMIF('FTE Budget'!AV:AV,'EPM Main Load'!B72,'FTE Budget'!BG:BG)</f>
        <v>0</v>
      </c>
    </row>
    <row r="73" spans="1:6" ht="12.75">
      <c r="A73" s="722" t="str">
        <f t="shared" ref="A73:A136" si="8">$D$5</f>
        <v>TBD</v>
      </c>
      <c r="B73" s="722" t="str">
        <f t="shared" si="7"/>
        <v>COE</v>
      </c>
      <c r="C73" s="725" t="str">
        <f>IF(E73&gt;0,'FTE Budget'!J$17,"")</f>
        <v/>
      </c>
      <c r="D73" s="725" t="str">
        <f>IF(E73&gt;0,'FTE Budget'!M$17,"")</f>
        <v/>
      </c>
    </row>
    <row r="74" spans="1:6" ht="12.75">
      <c r="A74" s="722" t="str">
        <f t="shared" si="8"/>
        <v>TBD</v>
      </c>
      <c r="B74" s="722" t="str">
        <f t="shared" si="7"/>
        <v>COE</v>
      </c>
      <c r="C74" s="725" t="str">
        <f>IF(E74&gt;0,'FTE Budget'!Q$17,"")</f>
        <v/>
      </c>
      <c r="D74" s="725" t="str">
        <f>IF(E74&gt;0,'FTE Budget'!T$17,"")</f>
        <v/>
      </c>
    </row>
    <row r="75" spans="1:6" ht="12.75">
      <c r="A75" s="722" t="str">
        <f t="shared" si="8"/>
        <v>TBD</v>
      </c>
      <c r="B75" s="722" t="str">
        <f t="shared" si="7"/>
        <v>COE</v>
      </c>
      <c r="C75" s="725" t="str">
        <f>IF(E75&gt;0,'FTE Budget'!X$17,"")</f>
        <v/>
      </c>
      <c r="D75" s="725" t="str">
        <f>IF(E75&gt;0,'FTE Budget'!AA$17,"")</f>
        <v/>
      </c>
    </row>
    <row r="76" spans="1:6" ht="12.75">
      <c r="A76" s="722" t="str">
        <f t="shared" si="8"/>
        <v>TBD</v>
      </c>
      <c r="B76" s="722" t="str">
        <f t="shared" si="7"/>
        <v>COE</v>
      </c>
      <c r="C76" s="725" t="str">
        <f>IF(E76&gt;0,'FTE Budget'!AE$17,"")</f>
        <v/>
      </c>
      <c r="D76" s="725" t="str">
        <f>IF(E76&gt;0,'FTE Budget'!AH$17,"")</f>
        <v/>
      </c>
    </row>
    <row r="77" spans="1:6" ht="12.75">
      <c r="A77" s="722" t="str">
        <f t="shared" si="8"/>
        <v>TBD</v>
      </c>
      <c r="B77" s="722" t="str">
        <f t="shared" si="7"/>
        <v>COE</v>
      </c>
      <c r="C77" s="725" t="str">
        <f>IF(E77&gt;0,'FTE Budget'!AL$17,"")</f>
        <v/>
      </c>
      <c r="D77" s="725" t="str">
        <f>IF(E77&gt;0,'FTE Budget'!AO$17,"")</f>
        <v/>
      </c>
    </row>
    <row r="78" spans="1:6" ht="12.75">
      <c r="A78" s="722" t="str">
        <f t="shared" si="8"/>
        <v>TBD</v>
      </c>
      <c r="B78" s="722" t="s">
        <v>332</v>
      </c>
      <c r="C78" s="725" t="str">
        <f>IF(E78&gt;0,'FTE Budget'!J$17,"")</f>
        <v/>
      </c>
      <c r="D78" s="725" t="str">
        <f>IF(E78&gt;0,'FTE Budget'!M$17,"")</f>
        <v/>
      </c>
      <c r="E78" s="848">
        <f>SUMIF('FTE Budget'!AV:AV,'EPM Main Load'!B78,'FTE Budget'!AW:AW)</f>
        <v>0</v>
      </c>
      <c r="F78" s="737">
        <f>SUMIF('FTE Budget'!AV:AV,'EPM Main Load'!B78,'FTE Budget'!BC:BC)</f>
        <v>0</v>
      </c>
    </row>
    <row r="79" spans="1:6" ht="12.75">
      <c r="A79" s="722" t="str">
        <f t="shared" si="8"/>
        <v>TBD</v>
      </c>
      <c r="B79" s="722" t="str">
        <f t="shared" ref="B79:B87" si="9">B78</f>
        <v>COG</v>
      </c>
      <c r="C79" s="725" t="str">
        <f>IF(E79&gt;0,'FTE Budget'!Q$17,"")</f>
        <v/>
      </c>
      <c r="D79" s="725" t="str">
        <f>IF(E79&gt;0,'FTE Budget'!T$17,"")</f>
        <v/>
      </c>
      <c r="E79" s="848">
        <f>SUMIF('FTE Budget'!AV:AV,'EPM Main Load'!B79,'FTE Budget'!AX:AX)</f>
        <v>0</v>
      </c>
      <c r="F79" s="737">
        <f>SUMIF('FTE Budget'!AV:AV,'EPM Main Load'!B79,'FTE Budget'!BD:BD)</f>
        <v>0</v>
      </c>
    </row>
    <row r="80" spans="1:6" ht="12.75">
      <c r="A80" s="722" t="str">
        <f t="shared" si="8"/>
        <v>TBD</v>
      </c>
      <c r="B80" s="722" t="str">
        <f t="shared" si="9"/>
        <v>COG</v>
      </c>
      <c r="C80" s="725" t="str">
        <f>IF(E80&gt;0,'FTE Budget'!X$17,"")</f>
        <v/>
      </c>
      <c r="D80" s="725" t="str">
        <f>IF(E80&gt;0,'FTE Budget'!AA$17,"")</f>
        <v/>
      </c>
      <c r="E80" s="848">
        <f>SUMIF('FTE Budget'!AV:AV,'EPM Main Load'!B80,'FTE Budget'!AY:AY)</f>
        <v>0</v>
      </c>
      <c r="F80" s="737">
        <f>SUMIF('FTE Budget'!AV:AV,'EPM Main Load'!B80,'FTE Budget'!BE:BE)</f>
        <v>0</v>
      </c>
    </row>
    <row r="81" spans="1:6" ht="12.75">
      <c r="A81" s="722" t="str">
        <f t="shared" si="8"/>
        <v>TBD</v>
      </c>
      <c r="B81" s="722" t="str">
        <f t="shared" si="9"/>
        <v>COG</v>
      </c>
      <c r="C81" s="725" t="str">
        <f>IF(E81&gt;0,'FTE Budget'!AE$17,"")</f>
        <v/>
      </c>
      <c r="D81" s="725" t="str">
        <f>IF(E81&gt;0,'FTE Budget'!AH$17,"")</f>
        <v/>
      </c>
      <c r="E81" s="848">
        <f>SUMIF('FTE Budget'!AV:AV,'EPM Main Load'!B81,'FTE Budget'!AZ:AZ)</f>
        <v>0</v>
      </c>
      <c r="F81" s="737">
        <f>SUMIF('FTE Budget'!AV:AV,'EPM Main Load'!B81,'FTE Budget'!BF:BF)</f>
        <v>0</v>
      </c>
    </row>
    <row r="82" spans="1:6" ht="12.75">
      <c r="A82" s="722" t="str">
        <f t="shared" si="8"/>
        <v>TBD</v>
      </c>
      <c r="B82" s="722" t="str">
        <f t="shared" si="9"/>
        <v>COG</v>
      </c>
      <c r="C82" s="725" t="str">
        <f>IF(E82&gt;0,'FTE Budget'!AL$17,"")</f>
        <v/>
      </c>
      <c r="D82" s="725" t="str">
        <f>IF(E82&gt;0,'FTE Budget'!AO$17,"")</f>
        <v/>
      </c>
      <c r="E82" s="848">
        <f>SUMIF('FTE Budget'!AV:AV,'EPM Main Load'!B82,'FTE Budget'!BA:BA)</f>
        <v>0</v>
      </c>
      <c r="F82" s="737">
        <f>SUMIF('FTE Budget'!AV:AV,'EPM Main Load'!B82,'FTE Budget'!BG:BG)</f>
        <v>0</v>
      </c>
    </row>
    <row r="83" spans="1:6" ht="12.75">
      <c r="A83" s="722" t="str">
        <f t="shared" si="8"/>
        <v>TBD</v>
      </c>
      <c r="B83" s="722" t="str">
        <f t="shared" si="9"/>
        <v>COG</v>
      </c>
      <c r="C83" s="725" t="str">
        <f>IF(E83&gt;0,'FTE Budget'!J$17,"")</f>
        <v/>
      </c>
      <c r="D83" s="725" t="str">
        <f>IF(E83&gt;0,'FTE Budget'!M$17,"")</f>
        <v/>
      </c>
    </row>
    <row r="84" spans="1:6" ht="12.75">
      <c r="A84" s="722" t="str">
        <f t="shared" si="8"/>
        <v>TBD</v>
      </c>
      <c r="B84" s="722" t="str">
        <f t="shared" si="9"/>
        <v>COG</v>
      </c>
      <c r="C84" s="725" t="str">
        <f>IF(E84&gt;0,'FTE Budget'!Q$17,"")</f>
        <v/>
      </c>
      <c r="D84" s="725" t="str">
        <f>IF(E84&gt;0,'FTE Budget'!T$17,"")</f>
        <v/>
      </c>
    </row>
    <row r="85" spans="1:6" ht="12.75">
      <c r="A85" s="722" t="str">
        <f t="shared" si="8"/>
        <v>TBD</v>
      </c>
      <c r="B85" s="722" t="str">
        <f t="shared" si="9"/>
        <v>COG</v>
      </c>
      <c r="C85" s="725" t="str">
        <f>IF(E85&gt;0,'FTE Budget'!X$17,"")</f>
        <v/>
      </c>
      <c r="D85" s="725" t="str">
        <f>IF(E85&gt;0,'FTE Budget'!AA$17,"")</f>
        <v/>
      </c>
    </row>
    <row r="86" spans="1:6" ht="12.75">
      <c r="A86" s="722" t="str">
        <f t="shared" si="8"/>
        <v>TBD</v>
      </c>
      <c r="B86" s="722" t="str">
        <f t="shared" si="9"/>
        <v>COG</v>
      </c>
      <c r="C86" s="725" t="str">
        <f>IF(E86&gt;0,'FTE Budget'!AE$17,"")</f>
        <v/>
      </c>
      <c r="D86" s="725" t="str">
        <f>IF(E86&gt;0,'FTE Budget'!AH$17,"")</f>
        <v/>
      </c>
    </row>
    <row r="87" spans="1:6" ht="12.75">
      <c r="A87" s="722" t="str">
        <f t="shared" si="8"/>
        <v>TBD</v>
      </c>
      <c r="B87" s="722" t="str">
        <f t="shared" si="9"/>
        <v>COG</v>
      </c>
      <c r="C87" s="725" t="str">
        <f>IF(E87&gt;0,'FTE Budget'!AL$17,"")</f>
        <v/>
      </c>
      <c r="D87" s="725" t="str">
        <f>IF(E87&gt;0,'FTE Budget'!AO$17,"")</f>
        <v/>
      </c>
    </row>
    <row r="88" spans="1:6" ht="12.75">
      <c r="A88" s="722" t="str">
        <f t="shared" si="8"/>
        <v>TBD</v>
      </c>
      <c r="B88" s="722" t="s">
        <v>333</v>
      </c>
      <c r="C88" s="725" t="str">
        <f>IF(E88&gt;0,'FTE Budget'!J$17,"")</f>
        <v/>
      </c>
      <c r="D88" s="725" t="str">
        <f>IF(E88&gt;0,'FTE Budget'!M$17,"")</f>
        <v/>
      </c>
      <c r="E88" s="848">
        <f>SUMIF('FTE Budget'!AV:AV,'EPM Main Load'!B88,'FTE Budget'!AW:AW)</f>
        <v>0</v>
      </c>
      <c r="F88" s="737">
        <f>SUMIF('FTE Budget'!AV:AV,'EPM Main Load'!B88,'FTE Budget'!BC:BC)</f>
        <v>0</v>
      </c>
    </row>
    <row r="89" spans="1:6" ht="12.75">
      <c r="A89" s="722" t="str">
        <f t="shared" si="8"/>
        <v>TBD</v>
      </c>
      <c r="B89" s="722" t="str">
        <f t="shared" ref="B89:B97" si="10">B88</f>
        <v>COM</v>
      </c>
      <c r="C89" s="725" t="str">
        <f>IF(E89&gt;0,'FTE Budget'!Q$17,"")</f>
        <v/>
      </c>
      <c r="D89" s="725" t="str">
        <f>IF(E89&gt;0,'FTE Budget'!T$17,"")</f>
        <v/>
      </c>
      <c r="E89" s="848">
        <f>SUMIF('FTE Budget'!AV:AV,'EPM Main Load'!B89,'FTE Budget'!AX:AX)</f>
        <v>0</v>
      </c>
      <c r="F89" s="737">
        <f>SUMIF('FTE Budget'!AV:AV,'EPM Main Load'!B89,'FTE Budget'!BD:BD)</f>
        <v>0</v>
      </c>
    </row>
    <row r="90" spans="1:6" ht="12.75">
      <c r="A90" s="722" t="str">
        <f t="shared" si="8"/>
        <v>TBD</v>
      </c>
      <c r="B90" s="722" t="str">
        <f t="shared" si="10"/>
        <v>COM</v>
      </c>
      <c r="C90" s="725" t="str">
        <f>IF(E90&gt;0,'FTE Budget'!X$17,"")</f>
        <v/>
      </c>
      <c r="D90" s="725" t="str">
        <f>IF(E90&gt;0,'FTE Budget'!AA$17,"")</f>
        <v/>
      </c>
      <c r="E90" s="848">
        <f>SUMIF('FTE Budget'!AV:AV,'EPM Main Load'!B90,'FTE Budget'!AY:AY)</f>
        <v>0</v>
      </c>
      <c r="F90" s="737">
        <f>SUMIF('FTE Budget'!AV:AV,'EPM Main Load'!B90,'FTE Budget'!BE:BE)</f>
        <v>0</v>
      </c>
    </row>
    <row r="91" spans="1:6" ht="12.75">
      <c r="A91" s="722" t="str">
        <f t="shared" si="8"/>
        <v>TBD</v>
      </c>
      <c r="B91" s="722" t="str">
        <f t="shared" si="10"/>
        <v>COM</v>
      </c>
      <c r="C91" s="725" t="str">
        <f>IF(E91&gt;0,'FTE Budget'!AE$17,"")</f>
        <v/>
      </c>
      <c r="D91" s="725" t="str">
        <f>IF(E91&gt;0,'FTE Budget'!AH$17,"")</f>
        <v/>
      </c>
      <c r="E91" s="848">
        <f>SUMIF('FTE Budget'!AV:AV,'EPM Main Load'!B91,'FTE Budget'!AZ:AZ)</f>
        <v>0</v>
      </c>
      <c r="F91" s="737">
        <f>SUMIF('FTE Budget'!AV:AV,'EPM Main Load'!B91,'FTE Budget'!BF:BF)</f>
        <v>0</v>
      </c>
    </row>
    <row r="92" spans="1:6" ht="12.75">
      <c r="A92" s="722" t="str">
        <f t="shared" si="8"/>
        <v>TBD</v>
      </c>
      <c r="B92" s="722" t="str">
        <f t="shared" si="10"/>
        <v>COM</v>
      </c>
      <c r="C92" s="725" t="str">
        <f>IF(E92&gt;0,'FTE Budget'!AL$17,"")</f>
        <v/>
      </c>
      <c r="D92" s="725" t="str">
        <f>IF(E92&gt;0,'FTE Budget'!AO$17,"")</f>
        <v/>
      </c>
      <c r="E92" s="848">
        <f>SUMIF('FTE Budget'!AV:AV,'EPM Main Load'!B92,'FTE Budget'!BA:BA)</f>
        <v>0</v>
      </c>
      <c r="F92" s="737">
        <f>SUMIF('FTE Budget'!AV:AV,'EPM Main Load'!B92,'FTE Budget'!BG:BG)</f>
        <v>0</v>
      </c>
    </row>
    <row r="93" spans="1:6" ht="12.75">
      <c r="A93" s="722" t="str">
        <f t="shared" si="8"/>
        <v>TBD</v>
      </c>
      <c r="B93" s="722" t="str">
        <f t="shared" si="10"/>
        <v>COM</v>
      </c>
      <c r="C93" s="725" t="str">
        <f>IF(E93&gt;0,'FTE Budget'!J$17,"")</f>
        <v/>
      </c>
      <c r="D93" s="725" t="str">
        <f>IF(E93&gt;0,'FTE Budget'!M$17,"")</f>
        <v/>
      </c>
    </row>
    <row r="94" spans="1:6" ht="12.75">
      <c r="A94" s="722" t="str">
        <f t="shared" si="8"/>
        <v>TBD</v>
      </c>
      <c r="B94" s="722" t="str">
        <f t="shared" si="10"/>
        <v>COM</v>
      </c>
      <c r="C94" s="725" t="str">
        <f>IF(E94&gt;0,'FTE Budget'!Q$17,"")</f>
        <v/>
      </c>
      <c r="D94" s="725" t="str">
        <f>IF(E94&gt;0,'FTE Budget'!T$17,"")</f>
        <v/>
      </c>
    </row>
    <row r="95" spans="1:6" ht="12.75">
      <c r="A95" s="722" t="str">
        <f t="shared" si="8"/>
        <v>TBD</v>
      </c>
      <c r="B95" s="722" t="str">
        <f t="shared" si="10"/>
        <v>COM</v>
      </c>
      <c r="C95" s="725" t="str">
        <f>IF(E95&gt;0,'FTE Budget'!X$17,"")</f>
        <v/>
      </c>
      <c r="D95" s="725" t="str">
        <f>IF(E95&gt;0,'FTE Budget'!AA$17,"")</f>
        <v/>
      </c>
    </row>
    <row r="96" spans="1:6" ht="12.75">
      <c r="A96" s="722" t="str">
        <f t="shared" si="8"/>
        <v>TBD</v>
      </c>
      <c r="B96" s="722" t="str">
        <f t="shared" si="10"/>
        <v>COM</v>
      </c>
      <c r="C96" s="725" t="str">
        <f>IF(E96&gt;0,'FTE Budget'!AE$17,"")</f>
        <v/>
      </c>
      <c r="D96" s="725" t="str">
        <f>IF(E96&gt;0,'FTE Budget'!AH$17,"")</f>
        <v/>
      </c>
    </row>
    <row r="97" spans="1:6" ht="12.75">
      <c r="A97" s="722" t="str">
        <f t="shared" si="8"/>
        <v>TBD</v>
      </c>
      <c r="B97" s="722" t="str">
        <f t="shared" si="10"/>
        <v>COM</v>
      </c>
      <c r="C97" s="725" t="str">
        <f>IF(E97&gt;0,'FTE Budget'!AL$17,"")</f>
        <v/>
      </c>
      <c r="D97" s="725" t="str">
        <f>IF(E97&gt;0,'FTE Budget'!AO$17,"")</f>
        <v/>
      </c>
    </row>
    <row r="98" spans="1:6" ht="12.75">
      <c r="A98" s="722" t="str">
        <f t="shared" si="8"/>
        <v>TBD</v>
      </c>
      <c r="B98" s="722" t="s">
        <v>334</v>
      </c>
      <c r="C98" s="725" t="str">
        <f>IF(E98&gt;0,'FTE Budget'!J$17,"")</f>
        <v/>
      </c>
      <c r="D98" s="725" t="str">
        <f>IF(E98&gt;0,'FTE Budget'!M$17,"")</f>
        <v/>
      </c>
      <c r="E98" s="848">
        <f>SUMIF('FTE Budget'!AV:AV,'EPM Main Load'!B98,'FTE Budget'!AW:AW)</f>
        <v>0</v>
      </c>
      <c r="F98" s="737">
        <f>SUMIF('FTE Budget'!AV:AV,'EPM Main Load'!B98,'FTE Budget'!BC:BC)</f>
        <v>0</v>
      </c>
    </row>
    <row r="99" spans="1:6" ht="12.75">
      <c r="A99" s="722" t="str">
        <f t="shared" si="8"/>
        <v>TBD</v>
      </c>
      <c r="B99" s="722" t="str">
        <f t="shared" ref="B99:B107" si="11">B98</f>
        <v>COP</v>
      </c>
      <c r="C99" s="725" t="str">
        <f>IF(E99&gt;0,'FTE Budget'!Q$17,"")</f>
        <v/>
      </c>
      <c r="D99" s="725" t="str">
        <f>IF(E99&gt;0,'FTE Budget'!T$17,"")</f>
        <v/>
      </c>
      <c r="E99" s="848">
        <f>SUMIF('FTE Budget'!AV:AV,'EPM Main Load'!B99,'FTE Budget'!AX:AX)</f>
        <v>0</v>
      </c>
      <c r="F99" s="737">
        <f>SUMIF('FTE Budget'!AV:AV,'EPM Main Load'!B99,'FTE Budget'!BD:BD)</f>
        <v>0</v>
      </c>
    </row>
    <row r="100" spans="1:6" ht="12.75">
      <c r="A100" s="722" t="str">
        <f t="shared" si="8"/>
        <v>TBD</v>
      </c>
      <c r="B100" s="722" t="str">
        <f t="shared" si="11"/>
        <v>COP</v>
      </c>
      <c r="C100" s="725" t="str">
        <f>IF(E100&gt;0,'FTE Budget'!X$17,"")</f>
        <v/>
      </c>
      <c r="D100" s="725" t="str">
        <f>IF(E100&gt;0,'FTE Budget'!AA$17,"")</f>
        <v/>
      </c>
      <c r="E100" s="848">
        <f>SUMIF('FTE Budget'!AV:AV,'EPM Main Load'!B100,'FTE Budget'!AY:AY)</f>
        <v>0</v>
      </c>
      <c r="F100" s="737">
        <f>SUMIF('FTE Budget'!AV:AV,'EPM Main Load'!B100,'FTE Budget'!BE:BE)</f>
        <v>0</v>
      </c>
    </row>
    <row r="101" spans="1:6" ht="12.75">
      <c r="A101" s="722" t="str">
        <f t="shared" si="8"/>
        <v>TBD</v>
      </c>
      <c r="B101" s="722" t="str">
        <f t="shared" si="11"/>
        <v>COP</v>
      </c>
      <c r="C101" s="725" t="str">
        <f>IF(E101&gt;0,'FTE Budget'!AE$17,"")</f>
        <v/>
      </c>
      <c r="D101" s="725" t="str">
        <f>IF(E101&gt;0,'FTE Budget'!AH$17,"")</f>
        <v/>
      </c>
      <c r="E101" s="848">
        <f>SUMIF('FTE Budget'!AV:AV,'EPM Main Load'!B101,'FTE Budget'!AZ:AZ)</f>
        <v>0</v>
      </c>
      <c r="F101" s="737">
        <f>SUMIF('FTE Budget'!AV:AV,'EPM Main Load'!B101,'FTE Budget'!BF:BF)</f>
        <v>0</v>
      </c>
    </row>
    <row r="102" spans="1:6" ht="12.75">
      <c r="A102" s="722" t="str">
        <f t="shared" si="8"/>
        <v>TBD</v>
      </c>
      <c r="B102" s="722" t="str">
        <f t="shared" si="11"/>
        <v>COP</v>
      </c>
      <c r="C102" s="725" t="str">
        <f>IF(E102&gt;0,'FTE Budget'!AL$17,"")</f>
        <v/>
      </c>
      <c r="D102" s="725" t="str">
        <f>IF(E102&gt;0,'FTE Budget'!AO$17,"")</f>
        <v/>
      </c>
      <c r="E102" s="848">
        <f>SUMIF('FTE Budget'!AV:AV,'EPM Main Load'!B102,'FTE Budget'!BA:BA)</f>
        <v>0</v>
      </c>
      <c r="F102" s="737">
        <f>SUMIF('FTE Budget'!AV:AV,'EPM Main Load'!B102,'FTE Budget'!BG:BG)</f>
        <v>0</v>
      </c>
    </row>
    <row r="103" spans="1:6" ht="12.75">
      <c r="A103" s="722" t="str">
        <f t="shared" si="8"/>
        <v>TBD</v>
      </c>
      <c r="B103" s="722" t="str">
        <f t="shared" si="11"/>
        <v>COP</v>
      </c>
      <c r="C103" s="725" t="str">
        <f>IF(E103&gt;0,'FTE Budget'!J$17,"")</f>
        <v/>
      </c>
      <c r="D103" s="725" t="str">
        <f>IF(E103&gt;0,'FTE Budget'!M$17,"")</f>
        <v/>
      </c>
    </row>
    <row r="104" spans="1:6" ht="12.75">
      <c r="A104" s="722" t="str">
        <f t="shared" si="8"/>
        <v>TBD</v>
      </c>
      <c r="B104" s="722" t="str">
        <f t="shared" si="11"/>
        <v>COP</v>
      </c>
      <c r="C104" s="725" t="str">
        <f>IF(E104&gt;0,'FTE Budget'!Q$17,"")</f>
        <v/>
      </c>
      <c r="D104" s="725" t="str">
        <f>IF(E104&gt;0,'FTE Budget'!T$17,"")</f>
        <v/>
      </c>
    </row>
    <row r="105" spans="1:6" ht="12.75">
      <c r="A105" s="722" t="str">
        <f t="shared" si="8"/>
        <v>TBD</v>
      </c>
      <c r="B105" s="722" t="str">
        <f t="shared" si="11"/>
        <v>COP</v>
      </c>
      <c r="C105" s="725" t="str">
        <f>IF(E105&gt;0,'FTE Budget'!X$17,"")</f>
        <v/>
      </c>
      <c r="D105" s="725" t="str">
        <f>IF(E105&gt;0,'FTE Budget'!AA$17,"")</f>
        <v/>
      </c>
    </row>
    <row r="106" spans="1:6" ht="12.75">
      <c r="A106" s="722" t="str">
        <f t="shared" si="8"/>
        <v>TBD</v>
      </c>
      <c r="B106" s="722" t="str">
        <f t="shared" si="11"/>
        <v>COP</v>
      </c>
      <c r="C106" s="725" t="str">
        <f>IF(E106&gt;0,'FTE Budget'!AE$17,"")</f>
        <v/>
      </c>
      <c r="D106" s="725" t="str">
        <f>IF(E106&gt;0,'FTE Budget'!AH$17,"")</f>
        <v/>
      </c>
    </row>
    <row r="107" spans="1:6" ht="12.75">
      <c r="A107" s="722" t="str">
        <f t="shared" si="8"/>
        <v>TBD</v>
      </c>
      <c r="B107" s="722" t="str">
        <f t="shared" si="11"/>
        <v>COP</v>
      </c>
      <c r="C107" s="725" t="str">
        <f>IF(E107&gt;0,'FTE Budget'!AL$17,"")</f>
        <v/>
      </c>
      <c r="D107" s="725" t="str">
        <f>IF(E107&gt;0,'FTE Budget'!AO$17,"")</f>
        <v/>
      </c>
    </row>
    <row r="108" spans="1:6" ht="12.75">
      <c r="A108" s="722" t="str">
        <f t="shared" si="8"/>
        <v>TBD</v>
      </c>
      <c r="B108" s="722" t="s">
        <v>335</v>
      </c>
      <c r="C108" s="725" t="str">
        <f>IF(E108&gt;0,'FTE Budget'!J$17,"")</f>
        <v/>
      </c>
      <c r="D108" s="725" t="str">
        <f>IF(E108&gt;0,'FTE Budget'!M$17,"")</f>
        <v/>
      </c>
      <c r="E108" s="848">
        <f>SUMIF('FTE Budget'!AV:AV,'EPM Main Load'!B108,'FTE Budget'!AW:AW)</f>
        <v>0</v>
      </c>
      <c r="F108" s="737">
        <f>SUMIF('FTE Budget'!AV:AV,'EPM Main Load'!B108,'FTE Budget'!BC:BC)</f>
        <v>0</v>
      </c>
    </row>
    <row r="109" spans="1:6" ht="12.75">
      <c r="A109" s="722" t="str">
        <f t="shared" si="8"/>
        <v>TBD</v>
      </c>
      <c r="B109" s="722" t="str">
        <f t="shared" ref="B109:B117" si="12">B108</f>
        <v>COS</v>
      </c>
      <c r="C109" s="725" t="str">
        <f>IF(E109&gt;0,'FTE Budget'!Q$17,"")</f>
        <v/>
      </c>
      <c r="D109" s="725" t="str">
        <f>IF(E109&gt;0,'FTE Budget'!T$17,"")</f>
        <v/>
      </c>
      <c r="E109" s="848">
        <f>SUMIF('FTE Budget'!AV:AV,'EPM Main Load'!B109,'FTE Budget'!AX:AX)</f>
        <v>0</v>
      </c>
      <c r="F109" s="737">
        <f>SUMIF('FTE Budget'!AV:AV,'EPM Main Load'!B109,'FTE Budget'!BD:BD)</f>
        <v>0</v>
      </c>
    </row>
    <row r="110" spans="1:6" ht="12.75">
      <c r="A110" s="722" t="str">
        <f t="shared" si="8"/>
        <v>TBD</v>
      </c>
      <c r="B110" s="722" t="str">
        <f t="shared" si="12"/>
        <v>COS</v>
      </c>
      <c r="C110" s="725" t="str">
        <f>IF(E110&gt;0,'FTE Budget'!X$17,"")</f>
        <v/>
      </c>
      <c r="D110" s="725" t="str">
        <f>IF(E110&gt;0,'FTE Budget'!AA$17,"")</f>
        <v/>
      </c>
      <c r="E110" s="848">
        <f>SUMIF('FTE Budget'!AV:AV,'EPM Main Load'!B110,'FTE Budget'!AY:AY)</f>
        <v>0</v>
      </c>
      <c r="F110" s="737">
        <f>SUMIF('FTE Budget'!AV:AV,'EPM Main Load'!B110,'FTE Budget'!BE:BE)</f>
        <v>0</v>
      </c>
    </row>
    <row r="111" spans="1:6" ht="12.75">
      <c r="A111" s="722" t="str">
        <f t="shared" si="8"/>
        <v>TBD</v>
      </c>
      <c r="B111" s="722" t="str">
        <f t="shared" si="12"/>
        <v>COS</v>
      </c>
      <c r="C111" s="725" t="str">
        <f>IF(E111&gt;0,'FTE Budget'!AE$17,"")</f>
        <v/>
      </c>
      <c r="D111" s="725" t="str">
        <f>IF(E111&gt;0,'FTE Budget'!AH$17,"")</f>
        <v/>
      </c>
      <c r="E111" s="848">
        <f>SUMIF('FTE Budget'!AV:AV,'EPM Main Load'!B111,'FTE Budget'!AZ:AZ)</f>
        <v>0</v>
      </c>
      <c r="F111" s="737">
        <f>SUMIF('FTE Budget'!AV:AV,'EPM Main Load'!B111,'FTE Budget'!BF:BF)</f>
        <v>0</v>
      </c>
    </row>
    <row r="112" spans="1:6" ht="12.75">
      <c r="A112" s="722" t="str">
        <f t="shared" si="8"/>
        <v>TBD</v>
      </c>
      <c r="B112" s="722" t="str">
        <f t="shared" si="12"/>
        <v>COS</v>
      </c>
      <c r="C112" s="725" t="str">
        <f>IF(E112&gt;0,'FTE Budget'!AL$17,"")</f>
        <v/>
      </c>
      <c r="D112" s="725" t="str">
        <f>IF(E112&gt;0,'FTE Budget'!AO$17,"")</f>
        <v/>
      </c>
      <c r="E112" s="848">
        <f>SUMIF('FTE Budget'!AV:AV,'EPM Main Load'!B112,'FTE Budget'!BA:BA)</f>
        <v>0</v>
      </c>
      <c r="F112" s="737">
        <f>SUMIF('FTE Budget'!AV:AV,'EPM Main Load'!B112,'FTE Budget'!BG:BG)</f>
        <v>0</v>
      </c>
    </row>
    <row r="113" spans="1:6" ht="12.75">
      <c r="A113" s="722" t="str">
        <f t="shared" si="8"/>
        <v>TBD</v>
      </c>
      <c r="B113" s="722" t="str">
        <f t="shared" si="12"/>
        <v>COS</v>
      </c>
      <c r="C113" s="725" t="str">
        <f>IF(E113&gt;0,'FTE Budget'!J$17,"")</f>
        <v/>
      </c>
      <c r="D113" s="725" t="str">
        <f>IF(E113&gt;0,'FTE Budget'!M$17,"")</f>
        <v/>
      </c>
    </row>
    <row r="114" spans="1:6" ht="12.75">
      <c r="A114" s="722" t="str">
        <f t="shared" si="8"/>
        <v>TBD</v>
      </c>
      <c r="B114" s="722" t="str">
        <f t="shared" si="12"/>
        <v>COS</v>
      </c>
      <c r="C114" s="725" t="str">
        <f>IF(E114&gt;0,'FTE Budget'!Q$17,"")</f>
        <v/>
      </c>
      <c r="D114" s="725" t="str">
        <f>IF(E114&gt;0,'FTE Budget'!T$17,"")</f>
        <v/>
      </c>
    </row>
    <row r="115" spans="1:6" ht="12.75">
      <c r="A115" s="722" t="str">
        <f t="shared" si="8"/>
        <v>TBD</v>
      </c>
      <c r="B115" s="722" t="str">
        <f t="shared" si="12"/>
        <v>COS</v>
      </c>
      <c r="C115" s="725" t="str">
        <f>IF(E115&gt;0,'FTE Budget'!X$17,"")</f>
        <v/>
      </c>
      <c r="D115" s="725" t="str">
        <f>IF(E115&gt;0,'FTE Budget'!AA$17,"")</f>
        <v/>
      </c>
    </row>
    <row r="116" spans="1:6" ht="12.75">
      <c r="A116" s="722" t="str">
        <f t="shared" si="8"/>
        <v>TBD</v>
      </c>
      <c r="B116" s="722" t="str">
        <f t="shared" si="12"/>
        <v>COS</v>
      </c>
      <c r="C116" s="725" t="str">
        <f>IF(E116&gt;0,'FTE Budget'!AE$17,"")</f>
        <v/>
      </c>
      <c r="D116" s="725" t="str">
        <f>IF(E116&gt;0,'FTE Budget'!AH$17,"")</f>
        <v/>
      </c>
    </row>
    <row r="117" spans="1:6" ht="12.75">
      <c r="A117" s="722" t="str">
        <f t="shared" si="8"/>
        <v>TBD</v>
      </c>
      <c r="B117" s="722" t="str">
        <f t="shared" si="12"/>
        <v>COS</v>
      </c>
      <c r="C117" s="725" t="str">
        <f>IF(E117&gt;0,'FTE Budget'!AL$17,"")</f>
        <v/>
      </c>
      <c r="D117" s="725" t="str">
        <f>IF(E117&gt;0,'FTE Budget'!AO$17,"")</f>
        <v/>
      </c>
    </row>
    <row r="118" spans="1:6" ht="12.75">
      <c r="A118" s="722" t="str">
        <f t="shared" si="8"/>
        <v>TBD</v>
      </c>
      <c r="B118" s="722" t="s">
        <v>336</v>
      </c>
      <c r="C118" s="725" t="str">
        <f>IF(E118&gt;0,'FTE Budget'!J$17,"")</f>
        <v/>
      </c>
      <c r="D118" s="725" t="str">
        <f>IF(E118&gt;0,'FTE Budget'!M$17,"")</f>
        <v/>
      </c>
      <c r="E118" s="848">
        <f>SUMIF('FTE Budget'!AV:AV,'EPM Main Load'!B118,'FTE Budget'!AW:AW)</f>
        <v>0</v>
      </c>
      <c r="F118" s="737">
        <f>SUMIF('FTE Budget'!AV:AV,'EPM Main Load'!B118,'FTE Budget'!BC:BC)</f>
        <v>0</v>
      </c>
    </row>
    <row r="119" spans="1:6" ht="12.75">
      <c r="A119" s="722" t="str">
        <f t="shared" si="8"/>
        <v>TBD</v>
      </c>
      <c r="B119" s="722" t="str">
        <f t="shared" ref="B119:B127" si="13">B118</f>
        <v>COV</v>
      </c>
      <c r="C119" s="725" t="str">
        <f>IF(E119&gt;0,'FTE Budget'!Q$17,"")</f>
        <v/>
      </c>
      <c r="D119" s="725" t="str">
        <f>IF(E119&gt;0,'FTE Budget'!T$17,"")</f>
        <v/>
      </c>
      <c r="E119" s="848">
        <f>SUMIF('FTE Budget'!AV:AV,'EPM Main Load'!B119,'FTE Budget'!AX:AX)</f>
        <v>0</v>
      </c>
      <c r="F119" s="737">
        <f>SUMIF('FTE Budget'!AV:AV,'EPM Main Load'!B119,'FTE Budget'!BD:BD)</f>
        <v>0</v>
      </c>
    </row>
    <row r="120" spans="1:6" ht="12.75">
      <c r="A120" s="722" t="str">
        <f t="shared" si="8"/>
        <v>TBD</v>
      </c>
      <c r="B120" s="722" t="str">
        <f t="shared" si="13"/>
        <v>COV</v>
      </c>
      <c r="C120" s="725" t="str">
        <f>IF(E120&gt;0,'FTE Budget'!X$17,"")</f>
        <v/>
      </c>
      <c r="D120" s="725" t="str">
        <f>IF(E120&gt;0,'FTE Budget'!AA$17,"")</f>
        <v/>
      </c>
      <c r="E120" s="848">
        <f>SUMIF('FTE Budget'!AV:AV,'EPM Main Load'!B120,'FTE Budget'!AY:AY)</f>
        <v>0</v>
      </c>
      <c r="F120" s="737">
        <f>SUMIF('FTE Budget'!AV:AV,'EPM Main Load'!B120,'FTE Budget'!BE:BE)</f>
        <v>0</v>
      </c>
    </row>
    <row r="121" spans="1:6" ht="12.75">
      <c r="A121" s="722" t="str">
        <f t="shared" si="8"/>
        <v>TBD</v>
      </c>
      <c r="B121" s="722" t="str">
        <f t="shared" si="13"/>
        <v>COV</v>
      </c>
      <c r="C121" s="725" t="str">
        <f>IF(E121&gt;0,'FTE Budget'!AE$17,"")</f>
        <v/>
      </c>
      <c r="D121" s="725" t="str">
        <f>IF(E121&gt;0,'FTE Budget'!AH$17,"")</f>
        <v/>
      </c>
      <c r="E121" s="848">
        <f>SUMIF('FTE Budget'!AV:AV,'EPM Main Load'!B121,'FTE Budget'!AZ:AZ)</f>
        <v>0</v>
      </c>
      <c r="F121" s="737">
        <f>SUMIF('FTE Budget'!AV:AV,'EPM Main Load'!B121,'FTE Budget'!BF:BF)</f>
        <v>0</v>
      </c>
    </row>
    <row r="122" spans="1:6" ht="12.75">
      <c r="A122" s="722" t="str">
        <f t="shared" si="8"/>
        <v>TBD</v>
      </c>
      <c r="B122" s="722" t="str">
        <f t="shared" si="13"/>
        <v>COV</v>
      </c>
      <c r="C122" s="725" t="str">
        <f>IF(E122&gt;0,'FTE Budget'!AL$17,"")</f>
        <v/>
      </c>
      <c r="D122" s="725" t="str">
        <f>IF(E122&gt;0,'FTE Budget'!AO$17,"")</f>
        <v/>
      </c>
      <c r="E122" s="848">
        <f>SUMIF('FTE Budget'!AV:AV,'EPM Main Load'!B122,'FTE Budget'!BA:BA)</f>
        <v>0</v>
      </c>
      <c r="F122" s="737">
        <f>SUMIF('FTE Budget'!AV:AV,'EPM Main Load'!B122,'FTE Budget'!BG:BG)</f>
        <v>0</v>
      </c>
    </row>
    <row r="123" spans="1:6" ht="12.75">
      <c r="A123" s="722" t="str">
        <f t="shared" si="8"/>
        <v>TBD</v>
      </c>
      <c r="B123" s="722" t="str">
        <f t="shared" si="13"/>
        <v>COV</v>
      </c>
      <c r="C123" s="725" t="str">
        <f>IF(E123&gt;0,'FTE Budget'!J$17,"")</f>
        <v/>
      </c>
      <c r="D123" s="725" t="str">
        <f>IF(E123&gt;0,'FTE Budget'!M$17,"")</f>
        <v/>
      </c>
    </row>
    <row r="124" spans="1:6" ht="12.75">
      <c r="A124" s="722" t="str">
        <f t="shared" si="8"/>
        <v>TBD</v>
      </c>
      <c r="B124" s="722" t="str">
        <f t="shared" si="13"/>
        <v>COV</v>
      </c>
      <c r="C124" s="725" t="str">
        <f>IF(E124&gt;0,'FTE Budget'!Q$17,"")</f>
        <v/>
      </c>
      <c r="D124" s="725" t="str">
        <f>IF(E124&gt;0,'FTE Budget'!T$17,"")</f>
        <v/>
      </c>
    </row>
    <row r="125" spans="1:6" ht="12.75">
      <c r="A125" s="722" t="str">
        <f t="shared" si="8"/>
        <v>TBD</v>
      </c>
      <c r="B125" s="722" t="str">
        <f t="shared" si="13"/>
        <v>COV</v>
      </c>
      <c r="C125" s="725" t="str">
        <f>IF(E125&gt;0,'FTE Budget'!X$17,"")</f>
        <v/>
      </c>
      <c r="D125" s="725" t="str">
        <f>IF(E125&gt;0,'FTE Budget'!AA$17,"")</f>
        <v/>
      </c>
    </row>
    <row r="126" spans="1:6" ht="12.75">
      <c r="A126" s="722" t="str">
        <f t="shared" si="8"/>
        <v>TBD</v>
      </c>
      <c r="B126" s="722" t="str">
        <f t="shared" si="13"/>
        <v>COV</v>
      </c>
      <c r="C126" s="725" t="str">
        <f>IF(E126&gt;0,'FTE Budget'!AE$17,"")</f>
        <v/>
      </c>
      <c r="D126" s="725" t="str">
        <f>IF(E126&gt;0,'FTE Budget'!AH$17,"")</f>
        <v/>
      </c>
    </row>
    <row r="127" spans="1:6" ht="12.75">
      <c r="A127" s="722" t="str">
        <f t="shared" si="8"/>
        <v>TBD</v>
      </c>
      <c r="B127" s="722" t="str">
        <f t="shared" si="13"/>
        <v>COV</v>
      </c>
      <c r="C127" s="725" t="str">
        <f>IF(E127&gt;0,'FTE Budget'!AL$17,"")</f>
        <v/>
      </c>
      <c r="D127" s="725" t="str">
        <f>IF(E127&gt;0,'FTE Budget'!AO$17,"")</f>
        <v/>
      </c>
    </row>
    <row r="128" spans="1:6" ht="12.75">
      <c r="A128" s="722" t="str">
        <f t="shared" si="8"/>
        <v>TBD</v>
      </c>
      <c r="B128" s="722" t="s">
        <v>337</v>
      </c>
      <c r="C128" s="725" t="str">
        <f>IF(E128&gt;0,'FTE Budget'!J$17,"")</f>
        <v/>
      </c>
      <c r="D128" s="725" t="str">
        <f>IF(E128&gt;0,'FTE Budget'!M$17,"")</f>
        <v/>
      </c>
      <c r="E128" s="848">
        <f>SUMIF('FTE Budget'!AV:AV,'EPM Main Load'!B128,'FTE Budget'!AW:AW)</f>
        <v>0</v>
      </c>
      <c r="F128" s="737">
        <f>SUMIF('FTE Budget'!AV:AV,'EPM Main Load'!B128,'FTE Budget'!BC:BC)</f>
        <v>0</v>
      </c>
    </row>
    <row r="129" spans="1:6" ht="12.75">
      <c r="A129" s="722" t="str">
        <f t="shared" si="8"/>
        <v>TBD</v>
      </c>
      <c r="B129" s="722" t="str">
        <f t="shared" ref="B129:B137" si="14">B128</f>
        <v>DIA</v>
      </c>
      <c r="C129" s="725" t="str">
        <f>IF(E129&gt;0,'FTE Budget'!Q$17,"")</f>
        <v/>
      </c>
      <c r="D129" s="725" t="str">
        <f>IF(E129&gt;0,'FTE Budget'!T$17,"")</f>
        <v/>
      </c>
      <c r="E129" s="848">
        <f>SUMIF('FTE Budget'!AV:AV,'EPM Main Load'!B129,'FTE Budget'!AX:AX)</f>
        <v>0</v>
      </c>
      <c r="F129" s="737">
        <f>SUMIF('FTE Budget'!AV:AV,'EPM Main Load'!B129,'FTE Budget'!BD:BD)</f>
        <v>0</v>
      </c>
    </row>
    <row r="130" spans="1:6" ht="12.75">
      <c r="A130" s="722" t="str">
        <f t="shared" si="8"/>
        <v>TBD</v>
      </c>
      <c r="B130" s="722" t="str">
        <f t="shared" si="14"/>
        <v>DIA</v>
      </c>
      <c r="C130" s="725" t="str">
        <f>IF(E130&gt;0,'FTE Budget'!X$17,"")</f>
        <v/>
      </c>
      <c r="D130" s="725" t="str">
        <f>IF(E130&gt;0,'FTE Budget'!AA$17,"")</f>
        <v/>
      </c>
      <c r="E130" s="848">
        <f>SUMIF('FTE Budget'!AV:AV,'EPM Main Load'!B130,'FTE Budget'!AY:AY)</f>
        <v>0</v>
      </c>
      <c r="F130" s="737">
        <f>SUMIF('FTE Budget'!AV:AV,'EPM Main Load'!B130,'FTE Budget'!BE:BE)</f>
        <v>0</v>
      </c>
    </row>
    <row r="131" spans="1:6" ht="12.75">
      <c r="A131" s="722" t="str">
        <f t="shared" si="8"/>
        <v>TBD</v>
      </c>
      <c r="B131" s="722" t="str">
        <f t="shared" si="14"/>
        <v>DIA</v>
      </c>
      <c r="C131" s="725" t="str">
        <f>IF(E131&gt;0,'FTE Budget'!AE$17,"")</f>
        <v/>
      </c>
      <c r="D131" s="725" t="str">
        <f>IF(E131&gt;0,'FTE Budget'!AH$17,"")</f>
        <v/>
      </c>
      <c r="E131" s="848">
        <f>SUMIF('FTE Budget'!AV:AV,'EPM Main Load'!B131,'FTE Budget'!AZ:AZ)</f>
        <v>0</v>
      </c>
      <c r="F131" s="737">
        <f>SUMIF('FTE Budget'!AV:AV,'EPM Main Load'!B131,'FTE Budget'!BF:BF)</f>
        <v>0</v>
      </c>
    </row>
    <row r="132" spans="1:6" ht="12.75">
      <c r="A132" s="722" t="str">
        <f t="shared" si="8"/>
        <v>TBD</v>
      </c>
      <c r="B132" s="722" t="str">
        <f t="shared" si="14"/>
        <v>DIA</v>
      </c>
      <c r="C132" s="725" t="str">
        <f>IF(E132&gt;0,'FTE Budget'!AL$17,"")</f>
        <v/>
      </c>
      <c r="D132" s="725" t="str">
        <f>IF(E132&gt;0,'FTE Budget'!AO$17,"")</f>
        <v/>
      </c>
      <c r="E132" s="848">
        <f>SUMIF('FTE Budget'!AV:AV,'EPM Main Load'!B132,'FTE Budget'!BA:BA)</f>
        <v>0</v>
      </c>
      <c r="F132" s="737">
        <f>SUMIF('FTE Budget'!AV:AV,'EPM Main Load'!B132,'FTE Budget'!BG:BG)</f>
        <v>0</v>
      </c>
    </row>
    <row r="133" spans="1:6" ht="12.75">
      <c r="A133" s="722" t="str">
        <f t="shared" si="8"/>
        <v>TBD</v>
      </c>
      <c r="B133" s="722" t="str">
        <f t="shared" si="14"/>
        <v>DIA</v>
      </c>
      <c r="C133" s="725" t="str">
        <f>IF(E133&gt;0,'FTE Budget'!J$17,"")</f>
        <v/>
      </c>
      <c r="D133" s="725" t="str">
        <f>IF(E133&gt;0,'FTE Budget'!M$17,"")</f>
        <v/>
      </c>
    </row>
    <row r="134" spans="1:6" ht="12.75">
      <c r="A134" s="722" t="str">
        <f t="shared" si="8"/>
        <v>TBD</v>
      </c>
      <c r="B134" s="722" t="str">
        <f t="shared" si="14"/>
        <v>DIA</v>
      </c>
      <c r="C134" s="725" t="str">
        <f>IF(E134&gt;0,'FTE Budget'!Q$17,"")</f>
        <v/>
      </c>
      <c r="D134" s="725" t="str">
        <f>IF(E134&gt;0,'FTE Budget'!T$17,"")</f>
        <v/>
      </c>
    </row>
    <row r="135" spans="1:6" ht="12.75">
      <c r="A135" s="722" t="str">
        <f t="shared" si="8"/>
        <v>TBD</v>
      </c>
      <c r="B135" s="722" t="str">
        <f t="shared" si="14"/>
        <v>DIA</v>
      </c>
      <c r="C135" s="725" t="str">
        <f>IF(E135&gt;0,'FTE Budget'!X$17,"")</f>
        <v/>
      </c>
      <c r="D135" s="725" t="str">
        <f>IF(E135&gt;0,'FTE Budget'!AA$17,"")</f>
        <v/>
      </c>
    </row>
    <row r="136" spans="1:6" ht="12.75">
      <c r="A136" s="722" t="str">
        <f t="shared" si="8"/>
        <v>TBD</v>
      </c>
      <c r="B136" s="722" t="str">
        <f t="shared" si="14"/>
        <v>DIA</v>
      </c>
      <c r="C136" s="725" t="str">
        <f>IF(E136&gt;0,'FTE Budget'!AE$17,"")</f>
        <v/>
      </c>
      <c r="D136" s="725" t="str">
        <f>IF(E136&gt;0,'FTE Budget'!AH$17,"")</f>
        <v/>
      </c>
    </row>
    <row r="137" spans="1:6" ht="12.75">
      <c r="A137" s="722" t="str">
        <f t="shared" ref="A137:A200" si="15">$D$5</f>
        <v>TBD</v>
      </c>
      <c r="B137" s="722" t="str">
        <f t="shared" si="14"/>
        <v>DIA</v>
      </c>
      <c r="C137" s="725" t="str">
        <f>IF(E137&gt;0,'FTE Budget'!AL$17,"")</f>
        <v/>
      </c>
      <c r="D137" s="725" t="str">
        <f>IF(E137&gt;0,'FTE Budget'!AO$17,"")</f>
        <v/>
      </c>
    </row>
    <row r="138" spans="1:6" ht="12.75">
      <c r="A138" s="722" t="str">
        <f t="shared" si="15"/>
        <v>TBD</v>
      </c>
      <c r="B138" s="722" t="s">
        <v>338</v>
      </c>
      <c r="C138" s="725" t="str">
        <f>IF(E138&gt;0,'FTE Budget'!J$17,"")</f>
        <v/>
      </c>
      <c r="D138" s="725" t="str">
        <f>IF(E138&gt;0,'FTE Budget'!M$17,"")</f>
        <v/>
      </c>
      <c r="E138" s="848">
        <f>SUMIF('FTE Budget'!AV:AV,'EPM Main Load'!B138,'FTE Budget'!AW:AW)</f>
        <v>0</v>
      </c>
      <c r="F138" s="737">
        <f>SUMIF('FTE Budget'!AV:AV,'EPM Main Load'!B138,'FTE Budget'!BC:BC)</f>
        <v>0</v>
      </c>
    </row>
    <row r="139" spans="1:6" ht="12.75">
      <c r="A139" s="722" t="str">
        <f t="shared" si="15"/>
        <v>TBD</v>
      </c>
      <c r="B139" s="722" t="str">
        <f t="shared" ref="B139:B147" si="16">B138</f>
        <v>DICS/DIDS</v>
      </c>
      <c r="C139" s="725" t="str">
        <f>IF(E139&gt;0,'FTE Budget'!Q$17,"")</f>
        <v/>
      </c>
      <c r="D139" s="725" t="str">
        <f>IF(E139&gt;0,'FTE Budget'!T$17,"")</f>
        <v/>
      </c>
      <c r="E139" s="848">
        <f>SUMIF('FTE Budget'!AV:AV,'EPM Main Load'!B139,'FTE Budget'!AX:AX)</f>
        <v>0</v>
      </c>
      <c r="F139" s="737">
        <f>SUMIF('FTE Budget'!AV:AV,'EPM Main Load'!B139,'FTE Budget'!BD:BD)</f>
        <v>0</v>
      </c>
    </row>
    <row r="140" spans="1:6" ht="12.75">
      <c r="A140" s="722" t="str">
        <f t="shared" si="15"/>
        <v>TBD</v>
      </c>
      <c r="B140" s="722" t="str">
        <f t="shared" si="16"/>
        <v>DICS/DIDS</v>
      </c>
      <c r="C140" s="725" t="str">
        <f>IF(E140&gt;0,'FTE Budget'!X$17,"")</f>
        <v/>
      </c>
      <c r="D140" s="725" t="str">
        <f>IF(E140&gt;0,'FTE Budget'!AA$17,"")</f>
        <v/>
      </c>
      <c r="E140" s="848">
        <f>SUMIF('FTE Budget'!AV:AV,'EPM Main Load'!B140,'FTE Budget'!AY:AY)</f>
        <v>0</v>
      </c>
      <c r="F140" s="737">
        <f>SUMIF('FTE Budget'!AV:AV,'EPM Main Load'!B140,'FTE Budget'!BE:BE)</f>
        <v>0</v>
      </c>
    </row>
    <row r="141" spans="1:6" ht="12.75">
      <c r="A141" s="722" t="str">
        <f t="shared" si="15"/>
        <v>TBD</v>
      </c>
      <c r="B141" s="722" t="str">
        <f t="shared" si="16"/>
        <v>DICS/DIDS</v>
      </c>
      <c r="C141" s="725" t="str">
        <f>IF(E141&gt;0,'FTE Budget'!AE$17,"")</f>
        <v/>
      </c>
      <c r="D141" s="725" t="str">
        <f>IF(E141&gt;0,'FTE Budget'!AH$17,"")</f>
        <v/>
      </c>
      <c r="E141" s="848">
        <f>SUMIF('FTE Budget'!AV:AV,'EPM Main Load'!B141,'FTE Budget'!AZ:AZ)</f>
        <v>0</v>
      </c>
      <c r="F141" s="737">
        <f>SUMIF('FTE Budget'!AV:AV,'EPM Main Load'!B141,'FTE Budget'!BF:BF)</f>
        <v>0</v>
      </c>
    </row>
    <row r="142" spans="1:6" ht="12.75">
      <c r="A142" s="722" t="str">
        <f t="shared" si="15"/>
        <v>TBD</v>
      </c>
      <c r="B142" s="722" t="str">
        <f t="shared" si="16"/>
        <v>DICS/DIDS</v>
      </c>
      <c r="C142" s="725" t="str">
        <f>IF(E142&gt;0,'FTE Budget'!AL$17,"")</f>
        <v/>
      </c>
      <c r="D142" s="725" t="str">
        <f>IF(E142&gt;0,'FTE Budget'!AO$17,"")</f>
        <v/>
      </c>
      <c r="E142" s="848">
        <f>SUMIF('FTE Budget'!AV:AV,'EPM Main Load'!B142,'FTE Budget'!BA:BA)</f>
        <v>0</v>
      </c>
      <c r="F142" s="737">
        <f>SUMIF('FTE Budget'!AV:AV,'EPM Main Load'!B142,'FTE Budget'!BG:BG)</f>
        <v>0</v>
      </c>
    </row>
    <row r="143" spans="1:6" ht="12.75">
      <c r="A143" s="722" t="str">
        <f t="shared" si="15"/>
        <v>TBD</v>
      </c>
      <c r="B143" s="722" t="str">
        <f t="shared" si="16"/>
        <v>DICS/DIDS</v>
      </c>
      <c r="C143" s="725" t="str">
        <f>IF(E143&gt;0,'FTE Budget'!J$17,"")</f>
        <v/>
      </c>
      <c r="D143" s="725" t="str">
        <f>IF(E143&gt;0,'FTE Budget'!M$17,"")</f>
        <v/>
      </c>
    </row>
    <row r="144" spans="1:6" ht="12.75">
      <c r="A144" s="722" t="str">
        <f t="shared" si="15"/>
        <v>TBD</v>
      </c>
      <c r="B144" s="722" t="str">
        <f t="shared" si="16"/>
        <v>DICS/DIDS</v>
      </c>
      <c r="C144" s="725" t="str">
        <f>IF(E144&gt;0,'FTE Budget'!Q$17,"")</f>
        <v/>
      </c>
      <c r="D144" s="725" t="str">
        <f>IF(E144&gt;0,'FTE Budget'!T$17,"")</f>
        <v/>
      </c>
    </row>
    <row r="145" spans="1:6" ht="12.75">
      <c r="A145" s="722" t="str">
        <f t="shared" si="15"/>
        <v>TBD</v>
      </c>
      <c r="B145" s="722" t="str">
        <f t="shared" si="16"/>
        <v>DICS/DIDS</v>
      </c>
      <c r="C145" s="725" t="str">
        <f>IF(E145&gt;0,'FTE Budget'!X$17,"")</f>
        <v/>
      </c>
      <c r="D145" s="725" t="str">
        <f>IF(E145&gt;0,'FTE Budget'!AA$17,"")</f>
        <v/>
      </c>
    </row>
    <row r="146" spans="1:6" ht="12.75">
      <c r="A146" s="722" t="str">
        <f t="shared" si="15"/>
        <v>TBD</v>
      </c>
      <c r="B146" s="722" t="str">
        <f t="shared" si="16"/>
        <v>DICS/DIDS</v>
      </c>
      <c r="C146" s="725" t="str">
        <f>IF(E146&gt;0,'FTE Budget'!AE$17,"")</f>
        <v/>
      </c>
      <c r="D146" s="725" t="str">
        <f>IF(E146&gt;0,'FTE Budget'!AH$17,"")</f>
        <v/>
      </c>
    </row>
    <row r="147" spans="1:6" ht="12.75">
      <c r="A147" s="722" t="str">
        <f t="shared" si="15"/>
        <v>TBD</v>
      </c>
      <c r="B147" s="722" t="str">
        <f t="shared" si="16"/>
        <v>DICS/DIDS</v>
      </c>
      <c r="C147" s="725" t="str">
        <f>IF(E147&gt;0,'FTE Budget'!AL$17,"")</f>
        <v/>
      </c>
      <c r="D147" s="725" t="str">
        <f>IF(E147&gt;0,'FTE Budget'!AO$17,"")</f>
        <v/>
      </c>
    </row>
    <row r="148" spans="1:6" ht="12.75">
      <c r="A148" s="722" t="str">
        <f t="shared" si="15"/>
        <v>TBD</v>
      </c>
      <c r="B148" s="722" t="s">
        <v>339</v>
      </c>
      <c r="C148" s="725" t="str">
        <f>IF(E148&gt;0,'FTE Budget'!J$17,"")</f>
        <v/>
      </c>
      <c r="D148" s="725" t="str">
        <f>IF(E148&gt;0,'FTE Budget'!M$17,"")</f>
        <v/>
      </c>
      <c r="E148" s="848">
        <f>SUMIF('FTE Budget'!AV:AV,'EPM Main Load'!B148,'FTE Budget'!AW:AW)</f>
        <v>0</v>
      </c>
      <c r="F148" s="737">
        <f>SUMIF('FTE Budget'!AV:AV,'EPM Main Load'!B148,'FTE Budget'!BC:BC)</f>
        <v>0</v>
      </c>
    </row>
    <row r="149" spans="1:6" ht="12.75">
      <c r="A149" s="722" t="str">
        <f t="shared" si="15"/>
        <v>TBD</v>
      </c>
      <c r="B149" s="722" t="str">
        <f t="shared" ref="B149:B157" si="17">B148</f>
        <v>DICS</v>
      </c>
      <c r="C149" s="725" t="str">
        <f>IF(E149&gt;0,'FTE Budget'!Q$17,"")</f>
        <v/>
      </c>
      <c r="D149" s="725" t="str">
        <f>IF(E149&gt;0,'FTE Budget'!T$17,"")</f>
        <v/>
      </c>
      <c r="E149" s="848">
        <f>SUMIF('FTE Budget'!AV:AV,'EPM Main Load'!B149,'FTE Budget'!AX:AX)</f>
        <v>0</v>
      </c>
      <c r="F149" s="737">
        <f>SUMIF('FTE Budget'!AV:AV,'EPM Main Load'!B149,'FTE Budget'!BD:BD)</f>
        <v>0</v>
      </c>
    </row>
    <row r="150" spans="1:6" ht="12.75">
      <c r="A150" s="722" t="str">
        <f t="shared" si="15"/>
        <v>TBD</v>
      </c>
      <c r="B150" s="722" t="str">
        <f t="shared" si="17"/>
        <v>DICS</v>
      </c>
      <c r="C150" s="725" t="str">
        <f>IF(E150&gt;0,'FTE Budget'!X$17,"")</f>
        <v/>
      </c>
      <c r="D150" s="725" t="str">
        <f>IF(E150&gt;0,'FTE Budget'!AA$17,"")</f>
        <v/>
      </c>
      <c r="E150" s="848">
        <f>SUMIF('FTE Budget'!AV:AV,'EPM Main Load'!B150,'FTE Budget'!AY:AY)</f>
        <v>0</v>
      </c>
      <c r="F150" s="737">
        <f>SUMIF('FTE Budget'!AV:AV,'EPM Main Load'!B150,'FTE Budget'!BE:BE)</f>
        <v>0</v>
      </c>
    </row>
    <row r="151" spans="1:6" ht="12.75">
      <c r="A151" s="722" t="str">
        <f t="shared" si="15"/>
        <v>TBD</v>
      </c>
      <c r="B151" s="722" t="str">
        <f t="shared" si="17"/>
        <v>DICS</v>
      </c>
      <c r="C151" s="725" t="str">
        <f>IF(E151&gt;0,'FTE Budget'!AE$17,"")</f>
        <v/>
      </c>
      <c r="D151" s="725" t="str">
        <f>IF(E151&gt;0,'FTE Budget'!AH$17,"")</f>
        <v/>
      </c>
      <c r="E151" s="848">
        <f>SUMIF('FTE Budget'!AV:AV,'EPM Main Load'!B151,'FTE Budget'!AZ:AZ)</f>
        <v>0</v>
      </c>
      <c r="F151" s="737">
        <f>SUMIF('FTE Budget'!AV:AV,'EPM Main Load'!B151,'FTE Budget'!BF:BF)</f>
        <v>0</v>
      </c>
    </row>
    <row r="152" spans="1:6" ht="12.75">
      <c r="A152" s="722" t="str">
        <f t="shared" si="15"/>
        <v>TBD</v>
      </c>
      <c r="B152" s="722" t="str">
        <f t="shared" si="17"/>
        <v>DICS</v>
      </c>
      <c r="C152" s="725" t="str">
        <f>IF(E152&gt;0,'FTE Budget'!AL$17,"")</f>
        <v/>
      </c>
      <c r="D152" s="725" t="str">
        <f>IF(E152&gt;0,'FTE Budget'!AO$17,"")</f>
        <v/>
      </c>
      <c r="E152" s="848">
        <f>SUMIF('FTE Budget'!AV:AV,'EPM Main Load'!B152,'FTE Budget'!BA:BA)</f>
        <v>0</v>
      </c>
      <c r="F152" s="737">
        <f>SUMIF('FTE Budget'!AV:AV,'EPM Main Load'!B152,'FTE Budget'!BG:BG)</f>
        <v>0</v>
      </c>
    </row>
    <row r="153" spans="1:6" ht="12.75">
      <c r="A153" s="722" t="str">
        <f t="shared" si="15"/>
        <v>TBD</v>
      </c>
      <c r="B153" s="722" t="str">
        <f t="shared" si="17"/>
        <v>DICS</v>
      </c>
      <c r="C153" s="725" t="str">
        <f>IF(E153&gt;0,'FTE Budget'!J$17,"")</f>
        <v/>
      </c>
      <c r="D153" s="725" t="str">
        <f>IF(E153&gt;0,'FTE Budget'!M$17,"")</f>
        <v/>
      </c>
    </row>
    <row r="154" spans="1:6" ht="12.75">
      <c r="A154" s="722" t="str">
        <f t="shared" si="15"/>
        <v>TBD</v>
      </c>
      <c r="B154" s="722" t="str">
        <f t="shared" si="17"/>
        <v>DICS</v>
      </c>
      <c r="C154" s="725" t="str">
        <f>IF(E154&gt;0,'FTE Budget'!Q$17,"")</f>
        <v/>
      </c>
      <c r="D154" s="725" t="str">
        <f>IF(E154&gt;0,'FTE Budget'!T$17,"")</f>
        <v/>
      </c>
    </row>
    <row r="155" spans="1:6" ht="12.75">
      <c r="A155" s="722" t="str">
        <f t="shared" si="15"/>
        <v>TBD</v>
      </c>
      <c r="B155" s="722" t="str">
        <f t="shared" si="17"/>
        <v>DICS</v>
      </c>
      <c r="C155" s="725" t="str">
        <f>IF(E155&gt;0,'FTE Budget'!X$17,"")</f>
        <v/>
      </c>
      <c r="D155" s="725" t="str">
        <f>IF(E155&gt;0,'FTE Budget'!AA$17,"")</f>
        <v/>
      </c>
    </row>
    <row r="156" spans="1:6" ht="12.75">
      <c r="A156" s="722" t="str">
        <f t="shared" si="15"/>
        <v>TBD</v>
      </c>
      <c r="B156" s="722" t="str">
        <f t="shared" si="17"/>
        <v>DICS</v>
      </c>
      <c r="C156" s="725" t="str">
        <f>IF(E156&gt;0,'FTE Budget'!AE$17,"")</f>
        <v/>
      </c>
      <c r="D156" s="725" t="str">
        <f>IF(E156&gt;0,'FTE Budget'!AH$17,"")</f>
        <v/>
      </c>
    </row>
    <row r="157" spans="1:6" ht="12.75">
      <c r="A157" s="722" t="str">
        <f t="shared" si="15"/>
        <v>TBD</v>
      </c>
      <c r="B157" s="722" t="str">
        <f t="shared" si="17"/>
        <v>DICS</v>
      </c>
      <c r="C157" s="725" t="str">
        <f>IF(E157&gt;0,'FTE Budget'!AL$17,"")</f>
        <v/>
      </c>
      <c r="D157" s="725" t="str">
        <f>IF(E157&gt;0,'FTE Budget'!AO$17,"")</f>
        <v/>
      </c>
    </row>
    <row r="158" spans="1:6" ht="12.75">
      <c r="A158" s="722" t="str">
        <f t="shared" si="15"/>
        <v>TBD</v>
      </c>
      <c r="B158" s="726" t="s">
        <v>340</v>
      </c>
      <c r="C158" s="725" t="str">
        <f>IF(E158&gt;0,'FTE Budget'!J$17,"")</f>
        <v/>
      </c>
      <c r="D158" s="725" t="str">
        <f>IF(E158&gt;0,'FTE Budget'!M$17,"")</f>
        <v/>
      </c>
      <c r="E158" s="848">
        <f>SUMIF('FTE Budget'!AV:AV,'EPM Main Load'!B158,'FTE Budget'!AW:AW)</f>
        <v>0</v>
      </c>
      <c r="F158" s="737">
        <f>SUMIF('FTE Budget'!AV:AV,'EPM Main Load'!B158,'FTE Budget'!BC:BC)</f>
        <v>0</v>
      </c>
    </row>
    <row r="159" spans="1:6" ht="12.75">
      <c r="A159" s="722" t="str">
        <f t="shared" si="15"/>
        <v>TBD</v>
      </c>
      <c r="B159" s="726" t="str">
        <f t="shared" ref="B159:B167" si="18">B158</f>
        <v>DIDC</v>
      </c>
      <c r="C159" s="725" t="str">
        <f>IF(E159&gt;0,'FTE Budget'!Q$17,"")</f>
        <v/>
      </c>
      <c r="D159" s="725" t="str">
        <f>IF(E159&gt;0,'FTE Budget'!T$17,"")</f>
        <v/>
      </c>
      <c r="E159" s="848">
        <f>SUMIF('FTE Budget'!AV:AV,'EPM Main Load'!B159,'FTE Budget'!AX:AX)</f>
        <v>0</v>
      </c>
      <c r="F159" s="737">
        <f>SUMIF('FTE Budget'!AV:AV,'EPM Main Load'!B159,'FTE Budget'!BD:BD)</f>
        <v>0</v>
      </c>
    </row>
    <row r="160" spans="1:6" ht="12.75">
      <c r="A160" s="722" t="str">
        <f t="shared" si="15"/>
        <v>TBD</v>
      </c>
      <c r="B160" s="726" t="str">
        <f t="shared" si="18"/>
        <v>DIDC</v>
      </c>
      <c r="C160" s="725" t="str">
        <f>IF(E160&gt;0,'FTE Budget'!X$17,"")</f>
        <v/>
      </c>
      <c r="D160" s="725" t="str">
        <f>IF(E160&gt;0,'FTE Budget'!AA$17,"")</f>
        <v/>
      </c>
      <c r="E160" s="848">
        <f>SUMIF('FTE Budget'!AV:AV,'EPM Main Load'!B160,'FTE Budget'!AY:AY)</f>
        <v>0</v>
      </c>
      <c r="F160" s="737">
        <f>SUMIF('FTE Budget'!AV:AV,'EPM Main Load'!B160,'FTE Budget'!BE:BE)</f>
        <v>0</v>
      </c>
    </row>
    <row r="161" spans="1:6" ht="12.75">
      <c r="A161" s="722" t="str">
        <f t="shared" si="15"/>
        <v>TBD</v>
      </c>
      <c r="B161" s="726" t="str">
        <f t="shared" si="18"/>
        <v>DIDC</v>
      </c>
      <c r="C161" s="725" t="str">
        <f>IF(E161&gt;0,'FTE Budget'!AE$17,"")</f>
        <v/>
      </c>
      <c r="D161" s="725" t="str">
        <f>IF(E161&gt;0,'FTE Budget'!AH$17,"")</f>
        <v/>
      </c>
      <c r="E161" s="848">
        <f>SUMIF('FTE Budget'!AV:AV,'EPM Main Load'!B161,'FTE Budget'!AZ:AZ)</f>
        <v>0</v>
      </c>
      <c r="F161" s="737">
        <f>SUMIF('FTE Budget'!AV:AV,'EPM Main Load'!B161,'FTE Budget'!BF:BF)</f>
        <v>0</v>
      </c>
    </row>
    <row r="162" spans="1:6" ht="12.75">
      <c r="A162" s="722" t="str">
        <f t="shared" si="15"/>
        <v>TBD</v>
      </c>
      <c r="B162" s="726" t="str">
        <f t="shared" si="18"/>
        <v>DIDC</v>
      </c>
      <c r="C162" s="725" t="str">
        <f>IF(E162&gt;0,'FTE Budget'!AL$17,"")</f>
        <v/>
      </c>
      <c r="D162" s="725" t="str">
        <f>IF(E162&gt;0,'FTE Budget'!AO$17,"")</f>
        <v/>
      </c>
      <c r="E162" s="848">
        <f>SUMIF('FTE Budget'!AV:AV,'EPM Main Load'!B162,'FTE Budget'!BA:BA)</f>
        <v>0</v>
      </c>
      <c r="F162" s="737">
        <f>SUMIF('FTE Budget'!AV:AV,'EPM Main Load'!B162,'FTE Budget'!BG:BG)</f>
        <v>0</v>
      </c>
    </row>
    <row r="163" spans="1:6" ht="12.75">
      <c r="A163" s="722" t="str">
        <f t="shared" si="15"/>
        <v>TBD</v>
      </c>
      <c r="B163" s="726" t="str">
        <f t="shared" si="18"/>
        <v>DIDC</v>
      </c>
      <c r="C163" s="725" t="str">
        <f>IF(E163&gt;0,'FTE Budget'!J$17,"")</f>
        <v/>
      </c>
      <c r="D163" s="725" t="str">
        <f>IF(E163&gt;0,'FTE Budget'!M$17,"")</f>
        <v/>
      </c>
    </row>
    <row r="164" spans="1:6" ht="12.75">
      <c r="A164" s="722" t="str">
        <f t="shared" si="15"/>
        <v>TBD</v>
      </c>
      <c r="B164" s="726" t="str">
        <f t="shared" si="18"/>
        <v>DIDC</v>
      </c>
      <c r="C164" s="725" t="str">
        <f>IF(E164&gt;0,'FTE Budget'!Q$17,"")</f>
        <v/>
      </c>
      <c r="D164" s="725" t="str">
        <f>IF(E164&gt;0,'FTE Budget'!T$17,"")</f>
        <v/>
      </c>
    </row>
    <row r="165" spans="1:6" ht="12.75">
      <c r="A165" s="722" t="str">
        <f t="shared" si="15"/>
        <v>TBD</v>
      </c>
      <c r="B165" s="726" t="str">
        <f t="shared" si="18"/>
        <v>DIDC</v>
      </c>
      <c r="C165" s="725" t="str">
        <f>IF(E165&gt;0,'FTE Budget'!X$17,"")</f>
        <v/>
      </c>
      <c r="D165" s="725" t="str">
        <f>IF(E165&gt;0,'FTE Budget'!AA$17,"")</f>
        <v/>
      </c>
    </row>
    <row r="166" spans="1:6" ht="12.75">
      <c r="A166" s="722" t="str">
        <f t="shared" si="15"/>
        <v>TBD</v>
      </c>
      <c r="B166" s="726" t="str">
        <f t="shared" si="18"/>
        <v>DIDC</v>
      </c>
      <c r="C166" s="725" t="str">
        <f>IF(E166&gt;0,'FTE Budget'!AE$17,"")</f>
        <v/>
      </c>
      <c r="D166" s="725" t="str">
        <f>IF(E166&gt;0,'FTE Budget'!AH$17,"")</f>
        <v/>
      </c>
    </row>
    <row r="167" spans="1:6" ht="12.75">
      <c r="A167" s="722" t="str">
        <f t="shared" si="15"/>
        <v>TBD</v>
      </c>
      <c r="B167" s="726" t="str">
        <f t="shared" si="18"/>
        <v>DIDC</v>
      </c>
      <c r="C167" s="725" t="str">
        <f>IF(E167&gt;0,'FTE Budget'!AL$17,"")</f>
        <v/>
      </c>
      <c r="D167" s="725" t="str">
        <f>IF(E167&gt;0,'FTE Budget'!AO$17,"")</f>
        <v/>
      </c>
    </row>
    <row r="168" spans="1:6" ht="12.75">
      <c r="A168" s="722" t="str">
        <f t="shared" si="15"/>
        <v>TBD</v>
      </c>
      <c r="B168" s="722" t="s">
        <v>341</v>
      </c>
      <c r="C168" s="725" t="str">
        <f>IF(E168&gt;0,'FTE Budget'!J$17,"")</f>
        <v/>
      </c>
      <c r="D168" s="725" t="str">
        <f>IF(E168&gt;0,'FTE Budget'!M$17,"")</f>
        <v/>
      </c>
      <c r="E168" s="848">
        <f>SUMIF('FTE Budget'!AV:AV,'EPM Main Load'!B168,'FTE Budget'!AW:AW)</f>
        <v>0</v>
      </c>
      <c r="F168" s="737">
        <f>SUMIF('FTE Budget'!AV:AV,'EPM Main Load'!B168,'FTE Budget'!BC:BC)</f>
        <v>0</v>
      </c>
    </row>
    <row r="169" spans="1:6" ht="12.75">
      <c r="A169" s="722" t="str">
        <f t="shared" si="15"/>
        <v>TBD</v>
      </c>
      <c r="B169" s="722" t="str">
        <f t="shared" ref="B169:B177" si="19">B168</f>
        <v>DIDS</v>
      </c>
      <c r="C169" s="725" t="str">
        <f>IF(E169&gt;0,'FTE Budget'!Q$17,"")</f>
        <v/>
      </c>
      <c r="D169" s="725" t="str">
        <f>IF(E169&gt;0,'FTE Budget'!T$17,"")</f>
        <v/>
      </c>
      <c r="E169" s="848">
        <f>SUMIF('FTE Budget'!AV:AV,'EPM Main Load'!B169,'FTE Budget'!AX:AX)</f>
        <v>0</v>
      </c>
      <c r="F169" s="737">
        <f>SUMIF('FTE Budget'!AV:AV,'EPM Main Load'!B169,'FTE Budget'!BD:BD)</f>
        <v>0</v>
      </c>
    </row>
    <row r="170" spans="1:6" ht="12.75">
      <c r="A170" s="722" t="str">
        <f t="shared" si="15"/>
        <v>TBD</v>
      </c>
      <c r="B170" s="722" t="str">
        <f t="shared" si="19"/>
        <v>DIDS</v>
      </c>
      <c r="C170" s="725" t="str">
        <f>IF(E170&gt;0,'FTE Budget'!X$17,"")</f>
        <v/>
      </c>
      <c r="D170" s="725" t="str">
        <f>IF(E170&gt;0,'FTE Budget'!AA$17,"")</f>
        <v/>
      </c>
      <c r="E170" s="848">
        <f>SUMIF('FTE Budget'!AV:AV,'EPM Main Load'!B170,'FTE Budget'!AY:AY)</f>
        <v>0</v>
      </c>
      <c r="F170" s="737">
        <f>SUMIF('FTE Budget'!AV:AV,'EPM Main Load'!B170,'FTE Budget'!BE:BE)</f>
        <v>0</v>
      </c>
    </row>
    <row r="171" spans="1:6" ht="12.75">
      <c r="A171" s="722" t="str">
        <f t="shared" si="15"/>
        <v>TBD</v>
      </c>
      <c r="B171" s="722" t="str">
        <f t="shared" si="19"/>
        <v>DIDS</v>
      </c>
      <c r="C171" s="725" t="str">
        <f>IF(E171&gt;0,'FTE Budget'!AE$17,"")</f>
        <v/>
      </c>
      <c r="D171" s="725" t="str">
        <f>IF(E171&gt;0,'FTE Budget'!AH$17,"")</f>
        <v/>
      </c>
      <c r="E171" s="848">
        <f>SUMIF('FTE Budget'!AV:AV,'EPM Main Load'!B171,'FTE Budget'!AZ:AZ)</f>
        <v>0</v>
      </c>
      <c r="F171" s="737">
        <f>SUMIF('FTE Budget'!AV:AV,'EPM Main Load'!B171,'FTE Budget'!BF:BF)</f>
        <v>0</v>
      </c>
    </row>
    <row r="172" spans="1:6" ht="12.75">
      <c r="A172" s="722" t="str">
        <f t="shared" si="15"/>
        <v>TBD</v>
      </c>
      <c r="B172" s="722" t="str">
        <f t="shared" si="19"/>
        <v>DIDS</v>
      </c>
      <c r="C172" s="725" t="str">
        <f>IF(E172&gt;0,'FTE Budget'!AL$17,"")</f>
        <v/>
      </c>
      <c r="D172" s="725" t="str">
        <f>IF(E172&gt;0,'FTE Budget'!AO$17,"")</f>
        <v/>
      </c>
      <c r="E172" s="848">
        <f>SUMIF('FTE Budget'!AV:AV,'EPM Main Load'!B172,'FTE Budget'!BA:BA)</f>
        <v>0</v>
      </c>
      <c r="F172" s="737">
        <f>SUMIF('FTE Budget'!AV:AV,'EPM Main Load'!B172,'FTE Budget'!BG:BG)</f>
        <v>0</v>
      </c>
    </row>
    <row r="173" spans="1:6" ht="12.75">
      <c r="A173" s="722" t="str">
        <f t="shared" si="15"/>
        <v>TBD</v>
      </c>
      <c r="B173" s="722" t="str">
        <f t="shared" si="19"/>
        <v>DIDS</v>
      </c>
      <c r="C173" s="725" t="str">
        <f>IF(E173&gt;0,'FTE Budget'!J$17,"")</f>
        <v/>
      </c>
      <c r="D173" s="725" t="str">
        <f>IF(E173&gt;0,'FTE Budget'!M$17,"")</f>
        <v/>
      </c>
    </row>
    <row r="174" spans="1:6" ht="12.75">
      <c r="A174" s="722" t="str">
        <f t="shared" si="15"/>
        <v>TBD</v>
      </c>
      <c r="B174" s="722" t="str">
        <f t="shared" si="19"/>
        <v>DIDS</v>
      </c>
      <c r="C174" s="725" t="str">
        <f>IF(E174&gt;0,'FTE Budget'!Q$17,"")</f>
        <v/>
      </c>
      <c r="D174" s="725" t="str">
        <f>IF(E174&gt;0,'FTE Budget'!T$17,"")</f>
        <v/>
      </c>
    </row>
    <row r="175" spans="1:6" ht="12.75">
      <c r="A175" s="722" t="str">
        <f t="shared" si="15"/>
        <v>TBD</v>
      </c>
      <c r="B175" s="722" t="str">
        <f t="shared" si="19"/>
        <v>DIDS</v>
      </c>
      <c r="C175" s="725" t="str">
        <f>IF(E175&gt;0,'FTE Budget'!X$17,"")</f>
        <v/>
      </c>
      <c r="D175" s="725" t="str">
        <f>IF(E175&gt;0,'FTE Budget'!AA$17,"")</f>
        <v/>
      </c>
    </row>
    <row r="176" spans="1:6" ht="12.75">
      <c r="A176" s="722" t="str">
        <f t="shared" si="15"/>
        <v>TBD</v>
      </c>
      <c r="B176" s="722" t="str">
        <f t="shared" si="19"/>
        <v>DIDS</v>
      </c>
      <c r="C176" s="725" t="str">
        <f>IF(E176&gt;0,'FTE Budget'!AE$17,"")</f>
        <v/>
      </c>
      <c r="D176" s="725" t="str">
        <f>IF(E176&gt;0,'FTE Budget'!AH$17,"")</f>
        <v/>
      </c>
    </row>
    <row r="177" spans="1:6" ht="12.75">
      <c r="A177" s="722" t="str">
        <f t="shared" si="15"/>
        <v>TBD</v>
      </c>
      <c r="B177" s="722" t="str">
        <f t="shared" si="19"/>
        <v>DIDS</v>
      </c>
      <c r="C177" s="725" t="str">
        <f>IF(E177&gt;0,'FTE Budget'!AL$17,"")</f>
        <v/>
      </c>
      <c r="D177" s="725" t="str">
        <f>IF(E177&gt;0,'FTE Budget'!AO$17,"")</f>
        <v/>
      </c>
    </row>
    <row r="178" spans="1:6" ht="12.75">
      <c r="A178" s="722" t="str">
        <f t="shared" si="15"/>
        <v>TBD</v>
      </c>
      <c r="B178" s="722" t="s">
        <v>342</v>
      </c>
      <c r="C178" s="725" t="str">
        <f>IF(E178&gt;0,'FTE Budget'!J$17,"")</f>
        <v/>
      </c>
      <c r="D178" s="725" t="str">
        <f>IF(E178&gt;0,'FTE Budget'!M$17,"")</f>
        <v/>
      </c>
      <c r="E178" s="848">
        <f>SUMIF('FTE Budget'!AV:AV,'EPM Main Load'!B178,'FTE Budget'!AW:AW)</f>
        <v>0</v>
      </c>
      <c r="F178" s="737">
        <f>SUMIF('FTE Budget'!AV:AV,'EPM Main Load'!B178,'FTE Budget'!BC:BC)</f>
        <v>0</v>
      </c>
    </row>
    <row r="179" spans="1:6" ht="12.75">
      <c r="A179" s="722" t="str">
        <f t="shared" si="15"/>
        <v>TBD</v>
      </c>
      <c r="B179" s="722" t="str">
        <f t="shared" ref="B179:B187" si="20">B178</f>
        <v>DIF</v>
      </c>
      <c r="C179" s="725" t="str">
        <f>IF(E179&gt;0,'FTE Budget'!Q$17,"")</f>
        <v/>
      </c>
      <c r="D179" s="725" t="str">
        <f>IF(E179&gt;0,'FTE Budget'!T$17,"")</f>
        <v/>
      </c>
      <c r="E179" s="848">
        <f>SUMIF('FTE Budget'!AV:AV,'EPM Main Load'!B179,'FTE Budget'!AX:AX)</f>
        <v>0</v>
      </c>
      <c r="F179" s="737">
        <f>SUMIF('FTE Budget'!AV:AV,'EPM Main Load'!B179,'FTE Budget'!BD:BD)</f>
        <v>0</v>
      </c>
    </row>
    <row r="180" spans="1:6" ht="12.75">
      <c r="A180" s="722" t="str">
        <f t="shared" si="15"/>
        <v>TBD</v>
      </c>
      <c r="B180" s="722" t="str">
        <f t="shared" si="20"/>
        <v>DIF</v>
      </c>
      <c r="C180" s="725" t="str">
        <f>IF(E180&gt;0,'FTE Budget'!X$17,"")</f>
        <v/>
      </c>
      <c r="D180" s="725" t="str">
        <f>IF(E180&gt;0,'FTE Budget'!AA$17,"")</f>
        <v/>
      </c>
      <c r="E180" s="848">
        <f>SUMIF('FTE Budget'!AV:AV,'EPM Main Load'!B180,'FTE Budget'!AY:AY)</f>
        <v>0</v>
      </c>
      <c r="F180" s="737">
        <f>SUMIF('FTE Budget'!AV:AV,'EPM Main Load'!B180,'FTE Budget'!BE:BE)</f>
        <v>0</v>
      </c>
    </row>
    <row r="181" spans="1:6" ht="12.75">
      <c r="A181" s="722" t="str">
        <f t="shared" si="15"/>
        <v>TBD</v>
      </c>
      <c r="B181" s="722" t="str">
        <f t="shared" si="20"/>
        <v>DIF</v>
      </c>
      <c r="C181" s="725" t="str">
        <f>IF(E181&gt;0,'FTE Budget'!AE$17,"")</f>
        <v/>
      </c>
      <c r="D181" s="725" t="str">
        <f>IF(E181&gt;0,'FTE Budget'!AH$17,"")</f>
        <v/>
      </c>
      <c r="E181" s="848">
        <f>SUMIF('FTE Budget'!AV:AV,'EPM Main Load'!B181,'FTE Budget'!AZ:AZ)</f>
        <v>0</v>
      </c>
      <c r="F181" s="737">
        <f>SUMIF('FTE Budget'!AV:AV,'EPM Main Load'!B181,'FTE Budget'!BF:BF)</f>
        <v>0</v>
      </c>
    </row>
    <row r="182" spans="1:6" ht="12.75">
      <c r="A182" s="722" t="str">
        <f t="shared" si="15"/>
        <v>TBD</v>
      </c>
      <c r="B182" s="722" t="str">
        <f t="shared" si="20"/>
        <v>DIF</v>
      </c>
      <c r="C182" s="725" t="str">
        <f>IF(E182&gt;0,'FTE Budget'!AL$17,"")</f>
        <v/>
      </c>
      <c r="D182" s="725" t="str">
        <f>IF(E182&gt;0,'FTE Budget'!AO$17,"")</f>
        <v/>
      </c>
      <c r="E182" s="848">
        <f>SUMIF('FTE Budget'!AV:AV,'EPM Main Load'!B182,'FTE Budget'!BA:BA)</f>
        <v>0</v>
      </c>
      <c r="F182" s="737">
        <f>SUMIF('FTE Budget'!AV:AV,'EPM Main Load'!B182,'FTE Budget'!BG:BG)</f>
        <v>0</v>
      </c>
    </row>
    <row r="183" spans="1:6" ht="12.75">
      <c r="A183" s="722" t="str">
        <f t="shared" si="15"/>
        <v>TBD</v>
      </c>
      <c r="B183" s="722" t="str">
        <f t="shared" si="20"/>
        <v>DIF</v>
      </c>
      <c r="C183" s="725" t="str">
        <f>IF(E183&gt;0,'FTE Budget'!J$17,"")</f>
        <v/>
      </c>
      <c r="D183" s="725" t="str">
        <f>IF(E183&gt;0,'FTE Budget'!M$17,"")</f>
        <v/>
      </c>
    </row>
    <row r="184" spans="1:6" ht="12.75">
      <c r="A184" s="722" t="str">
        <f t="shared" si="15"/>
        <v>TBD</v>
      </c>
      <c r="B184" s="722" t="str">
        <f t="shared" si="20"/>
        <v>DIF</v>
      </c>
      <c r="C184" s="725" t="str">
        <f>IF(E184&gt;0,'FTE Budget'!Q$17,"")</f>
        <v/>
      </c>
      <c r="D184" s="725" t="str">
        <f>IF(E184&gt;0,'FTE Budget'!T$17,"")</f>
        <v/>
      </c>
    </row>
    <row r="185" spans="1:6" ht="12.75">
      <c r="A185" s="722" t="str">
        <f t="shared" si="15"/>
        <v>TBD</v>
      </c>
      <c r="B185" s="722" t="str">
        <f t="shared" si="20"/>
        <v>DIF</v>
      </c>
      <c r="C185" s="725" t="str">
        <f>IF(E185&gt;0,'FTE Budget'!X$17,"")</f>
        <v/>
      </c>
      <c r="D185" s="725" t="str">
        <f>IF(E185&gt;0,'FTE Budget'!AA$17,"")</f>
        <v/>
      </c>
    </row>
    <row r="186" spans="1:6" ht="12.75">
      <c r="A186" s="722" t="str">
        <f t="shared" si="15"/>
        <v>TBD</v>
      </c>
      <c r="B186" s="722" t="str">
        <f t="shared" si="20"/>
        <v>DIF</v>
      </c>
      <c r="C186" s="725" t="str">
        <f>IF(E186&gt;0,'FTE Budget'!AE$17,"")</f>
        <v/>
      </c>
      <c r="D186" s="725" t="str">
        <f>IF(E186&gt;0,'FTE Budget'!AH$17,"")</f>
        <v/>
      </c>
    </row>
    <row r="187" spans="1:6" ht="12.75">
      <c r="A187" s="722" t="str">
        <f t="shared" si="15"/>
        <v>TBD</v>
      </c>
      <c r="B187" s="722" t="str">
        <f t="shared" si="20"/>
        <v>DIF</v>
      </c>
      <c r="C187" s="725" t="str">
        <f>IF(E187&gt;0,'FTE Budget'!AL$17,"")</f>
        <v/>
      </c>
      <c r="D187" s="725" t="str">
        <f>IF(E187&gt;0,'FTE Budget'!AO$17,"")</f>
        <v/>
      </c>
    </row>
    <row r="188" spans="1:6" ht="12.75">
      <c r="A188" s="722" t="str">
        <f t="shared" si="15"/>
        <v>TBD</v>
      </c>
      <c r="B188" s="722" t="s">
        <v>343</v>
      </c>
      <c r="C188" s="725" t="str">
        <f>IF(E188&gt;0,'FTE Budget'!J$17,"")</f>
        <v/>
      </c>
      <c r="D188" s="725" t="str">
        <f>IF(E188&gt;0,'FTE Budget'!M$17,"")</f>
        <v/>
      </c>
      <c r="E188" s="848">
        <f>SUMIF('FTE Budget'!AV:AV,'EPM Main Load'!B188,'FTE Budget'!AW:AW)</f>
        <v>0</v>
      </c>
      <c r="F188" s="737">
        <f>SUMIF('FTE Budget'!AV:AV,'EPM Main Load'!B188,'FTE Budget'!BC:BC)</f>
        <v>0</v>
      </c>
    </row>
    <row r="189" spans="1:6" ht="12.75">
      <c r="A189" s="722" t="str">
        <f t="shared" si="15"/>
        <v>TBD</v>
      </c>
      <c r="B189" s="722" t="str">
        <f t="shared" ref="B189:B197" si="21">B188</f>
        <v>DIM</v>
      </c>
      <c r="C189" s="725" t="str">
        <f>IF(E189&gt;0,'FTE Budget'!Q$17,"")</f>
        <v/>
      </c>
      <c r="D189" s="725" t="str">
        <f>IF(E189&gt;0,'FTE Budget'!T$17,"")</f>
        <v/>
      </c>
      <c r="E189" s="848">
        <f>SUMIF('FTE Budget'!AV:AV,'EPM Main Load'!B189,'FTE Budget'!AX:AX)</f>
        <v>0</v>
      </c>
      <c r="F189" s="737">
        <f>SUMIF('FTE Budget'!AV:AV,'EPM Main Load'!B189,'FTE Budget'!BD:BD)</f>
        <v>0</v>
      </c>
    </row>
    <row r="190" spans="1:6" ht="12.75">
      <c r="A190" s="722" t="str">
        <f t="shared" si="15"/>
        <v>TBD</v>
      </c>
      <c r="B190" s="722" t="str">
        <f t="shared" si="21"/>
        <v>DIM</v>
      </c>
      <c r="C190" s="725" t="str">
        <f>IF(E190&gt;0,'FTE Budget'!X$17,"")</f>
        <v/>
      </c>
      <c r="D190" s="725" t="str">
        <f>IF(E190&gt;0,'FTE Budget'!AA$17,"")</f>
        <v/>
      </c>
      <c r="E190" s="848">
        <f>SUMIF('FTE Budget'!AV:AV,'EPM Main Load'!B190,'FTE Budget'!AY:AY)</f>
        <v>0</v>
      </c>
      <c r="F190" s="737">
        <f>SUMIF('FTE Budget'!AV:AV,'EPM Main Load'!B190,'FTE Budget'!BE:BE)</f>
        <v>0</v>
      </c>
    </row>
    <row r="191" spans="1:6" ht="12.75">
      <c r="A191" s="722" t="str">
        <f t="shared" si="15"/>
        <v>TBD</v>
      </c>
      <c r="B191" s="722" t="str">
        <f t="shared" si="21"/>
        <v>DIM</v>
      </c>
      <c r="C191" s="725" t="str">
        <f>IF(E191&gt;0,'FTE Budget'!AE$17,"")</f>
        <v/>
      </c>
      <c r="D191" s="725" t="str">
        <f>IF(E191&gt;0,'FTE Budget'!AH$17,"")</f>
        <v/>
      </c>
      <c r="E191" s="848">
        <f>SUMIF('FTE Budget'!AV:AV,'EPM Main Load'!B191,'FTE Budget'!AZ:AZ)</f>
        <v>0</v>
      </c>
      <c r="F191" s="737">
        <f>SUMIF('FTE Budget'!AV:AV,'EPM Main Load'!B191,'FTE Budget'!BF:BF)</f>
        <v>0</v>
      </c>
    </row>
    <row r="192" spans="1:6" ht="12.75">
      <c r="A192" s="722" t="str">
        <f t="shared" si="15"/>
        <v>TBD</v>
      </c>
      <c r="B192" s="722" t="str">
        <f t="shared" si="21"/>
        <v>DIM</v>
      </c>
      <c r="C192" s="725" t="str">
        <f>IF(E192&gt;0,'FTE Budget'!AL$17,"")</f>
        <v/>
      </c>
      <c r="D192" s="725" t="str">
        <f>IF(E192&gt;0,'FTE Budget'!AO$17,"")</f>
        <v/>
      </c>
      <c r="E192" s="848">
        <f>SUMIF('FTE Budget'!AV:AV,'EPM Main Load'!B192,'FTE Budget'!BA:BA)</f>
        <v>0</v>
      </c>
      <c r="F192" s="737">
        <f>SUMIF('FTE Budget'!AV:AV,'EPM Main Load'!B192,'FTE Budget'!BG:BG)</f>
        <v>0</v>
      </c>
    </row>
    <row r="193" spans="1:6" ht="12.75">
      <c r="A193" s="722" t="str">
        <f t="shared" si="15"/>
        <v>TBD</v>
      </c>
      <c r="B193" s="722" t="str">
        <f t="shared" si="21"/>
        <v>DIM</v>
      </c>
      <c r="C193" s="725" t="str">
        <f>IF(E193&gt;0,'FTE Budget'!J$17,"")</f>
        <v/>
      </c>
      <c r="D193" s="725" t="str">
        <f>IF(E193&gt;0,'FTE Budget'!M$17,"")</f>
        <v/>
      </c>
    </row>
    <row r="194" spans="1:6" ht="12.75">
      <c r="A194" s="722" t="str">
        <f t="shared" si="15"/>
        <v>TBD</v>
      </c>
      <c r="B194" s="722" t="str">
        <f t="shared" si="21"/>
        <v>DIM</v>
      </c>
      <c r="C194" s="725" t="str">
        <f>IF(E194&gt;0,'FTE Budget'!Q$17,"")</f>
        <v/>
      </c>
      <c r="D194" s="725" t="str">
        <f>IF(E194&gt;0,'FTE Budget'!T$17,"")</f>
        <v/>
      </c>
    </row>
    <row r="195" spans="1:6" ht="12.75">
      <c r="A195" s="722" t="str">
        <f t="shared" si="15"/>
        <v>TBD</v>
      </c>
      <c r="B195" s="722" t="str">
        <f t="shared" si="21"/>
        <v>DIM</v>
      </c>
      <c r="C195" s="725" t="str">
        <f>IF(E195&gt;0,'FTE Budget'!X$17,"")</f>
        <v/>
      </c>
      <c r="D195" s="725" t="str">
        <f>IF(E195&gt;0,'FTE Budget'!AA$17,"")</f>
        <v/>
      </c>
    </row>
    <row r="196" spans="1:6" ht="12.75">
      <c r="A196" s="722" t="str">
        <f t="shared" si="15"/>
        <v>TBD</v>
      </c>
      <c r="B196" s="722" t="str">
        <f t="shared" si="21"/>
        <v>DIM</v>
      </c>
      <c r="C196" s="725" t="str">
        <f>IF(E196&gt;0,'FTE Budget'!AE$17,"")</f>
        <v/>
      </c>
      <c r="D196" s="725" t="str">
        <f>IF(E196&gt;0,'FTE Budget'!AH$17,"")</f>
        <v/>
      </c>
    </row>
    <row r="197" spans="1:6" ht="12.75">
      <c r="A197" s="722" t="str">
        <f t="shared" si="15"/>
        <v>TBD</v>
      </c>
      <c r="B197" s="722" t="str">
        <f t="shared" si="21"/>
        <v>DIM</v>
      </c>
      <c r="C197" s="725" t="str">
        <f>IF(E197&gt;0,'FTE Budget'!AL$17,"")</f>
        <v/>
      </c>
      <c r="D197" s="725" t="str">
        <f>IF(E197&gt;0,'FTE Budget'!AO$17,"")</f>
        <v/>
      </c>
    </row>
    <row r="198" spans="1:6" ht="12.75">
      <c r="A198" s="722" t="str">
        <f t="shared" si="15"/>
        <v>TBD</v>
      </c>
      <c r="B198" s="722" t="s">
        <v>344</v>
      </c>
      <c r="C198" s="725" t="str">
        <f>IF(E198&gt;0,'FTE Budget'!J$17,"")</f>
        <v/>
      </c>
      <c r="D198" s="725" t="str">
        <f>IF(E198&gt;0,'FTE Budget'!M$17,"")</f>
        <v/>
      </c>
      <c r="E198" s="848">
        <f>SUMIF('FTE Budget'!AV:AV,'EPM Main Load'!B198,'FTE Budget'!AW:AW)</f>
        <v>0</v>
      </c>
      <c r="F198" s="737">
        <f>SUMIF('FTE Budget'!AV:AV,'EPM Main Load'!B198,'FTE Budget'!BC:BC)</f>
        <v>0</v>
      </c>
    </row>
    <row r="199" spans="1:6" ht="12.75">
      <c r="A199" s="722" t="str">
        <f t="shared" si="15"/>
        <v>TBD</v>
      </c>
      <c r="B199" s="722" t="str">
        <f t="shared" ref="B199:B207" si="22">B198</f>
        <v>DIMS</v>
      </c>
      <c r="C199" s="725" t="str">
        <f>IF(E199&gt;0,'FTE Budget'!Q$17,"")</f>
        <v/>
      </c>
      <c r="D199" s="725" t="str">
        <f>IF(E199&gt;0,'FTE Budget'!T$17,"")</f>
        <v/>
      </c>
      <c r="E199" s="848">
        <f>SUMIF('FTE Budget'!AV:AV,'EPM Main Load'!B199,'FTE Budget'!AX:AX)</f>
        <v>0</v>
      </c>
      <c r="F199" s="737">
        <f>SUMIF('FTE Budget'!AV:AV,'EPM Main Load'!B199,'FTE Budget'!BD:BD)</f>
        <v>0</v>
      </c>
    </row>
    <row r="200" spans="1:6" ht="12.75">
      <c r="A200" s="722" t="str">
        <f t="shared" si="15"/>
        <v>TBD</v>
      </c>
      <c r="B200" s="722" t="str">
        <f t="shared" si="22"/>
        <v>DIMS</v>
      </c>
      <c r="C200" s="725" t="str">
        <f>IF(E200&gt;0,'FTE Budget'!X$17,"")</f>
        <v/>
      </c>
      <c r="D200" s="725" t="str">
        <f>IF(E200&gt;0,'FTE Budget'!AA$17,"")</f>
        <v/>
      </c>
      <c r="E200" s="848">
        <f>SUMIF('FTE Budget'!AV:AV,'EPM Main Load'!B200,'FTE Budget'!AY:AY)</f>
        <v>0</v>
      </c>
      <c r="F200" s="737">
        <f>SUMIF('FTE Budget'!AV:AV,'EPM Main Load'!B200,'FTE Budget'!BE:BE)</f>
        <v>0</v>
      </c>
    </row>
    <row r="201" spans="1:6" ht="12.75">
      <c r="A201" s="722" t="str">
        <f t="shared" ref="A201:A264" si="23">$D$5</f>
        <v>TBD</v>
      </c>
      <c r="B201" s="722" t="str">
        <f t="shared" si="22"/>
        <v>DIMS</v>
      </c>
      <c r="C201" s="725" t="str">
        <f>IF(E201&gt;0,'FTE Budget'!AE$17,"")</f>
        <v/>
      </c>
      <c r="D201" s="725" t="str">
        <f>IF(E201&gt;0,'FTE Budget'!AH$17,"")</f>
        <v/>
      </c>
      <c r="E201" s="848">
        <f>SUMIF('FTE Budget'!AV:AV,'EPM Main Load'!B201,'FTE Budget'!AZ:AZ)</f>
        <v>0</v>
      </c>
      <c r="F201" s="737">
        <f>SUMIF('FTE Budget'!AV:AV,'EPM Main Load'!B201,'FTE Budget'!BF:BF)</f>
        <v>0</v>
      </c>
    </row>
    <row r="202" spans="1:6" ht="12.75">
      <c r="A202" s="722" t="str">
        <f t="shared" si="23"/>
        <v>TBD</v>
      </c>
      <c r="B202" s="722" t="str">
        <f t="shared" si="22"/>
        <v>DIMS</v>
      </c>
      <c r="C202" s="725" t="str">
        <f>IF(E202&gt;0,'FTE Budget'!AL$17,"")</f>
        <v/>
      </c>
      <c r="D202" s="725" t="str">
        <f>IF(E202&gt;0,'FTE Budget'!AO$17,"")</f>
        <v/>
      </c>
      <c r="E202" s="848">
        <f>SUMIF('FTE Budget'!AV:AV,'EPM Main Load'!B202,'FTE Budget'!BA:BA)</f>
        <v>0</v>
      </c>
      <c r="F202" s="737">
        <f>SUMIF('FTE Budget'!AV:AV,'EPM Main Load'!B202,'FTE Budget'!BG:BG)</f>
        <v>0</v>
      </c>
    </row>
    <row r="203" spans="1:6" ht="12.75">
      <c r="A203" s="722" t="str">
        <f t="shared" si="23"/>
        <v>TBD</v>
      </c>
      <c r="B203" s="722" t="str">
        <f t="shared" si="22"/>
        <v>DIMS</v>
      </c>
      <c r="C203" s="725" t="str">
        <f>IF(E203&gt;0,'FTE Budget'!J$17,"")</f>
        <v/>
      </c>
      <c r="D203" s="725" t="str">
        <f>IF(E203&gt;0,'FTE Budget'!M$17,"")</f>
        <v/>
      </c>
    </row>
    <row r="204" spans="1:6" ht="12.75">
      <c r="A204" s="722" t="str">
        <f t="shared" si="23"/>
        <v>TBD</v>
      </c>
      <c r="B204" s="722" t="str">
        <f t="shared" si="22"/>
        <v>DIMS</v>
      </c>
      <c r="C204" s="725" t="str">
        <f>IF(E204&gt;0,'FTE Budget'!Q$17,"")</f>
        <v/>
      </c>
      <c r="D204" s="725" t="str">
        <f>IF(E204&gt;0,'FTE Budget'!T$17,"")</f>
        <v/>
      </c>
    </row>
    <row r="205" spans="1:6" ht="12.75">
      <c r="A205" s="722" t="str">
        <f t="shared" si="23"/>
        <v>TBD</v>
      </c>
      <c r="B205" s="722" t="str">
        <f t="shared" si="22"/>
        <v>DIMS</v>
      </c>
      <c r="C205" s="725" t="str">
        <f>IF(E205&gt;0,'FTE Budget'!X$17,"")</f>
        <v/>
      </c>
      <c r="D205" s="725" t="str">
        <f>IF(E205&gt;0,'FTE Budget'!AA$17,"")</f>
        <v/>
      </c>
    </row>
    <row r="206" spans="1:6" ht="12.75">
      <c r="A206" s="722" t="str">
        <f t="shared" si="23"/>
        <v>TBD</v>
      </c>
      <c r="B206" s="722" t="str">
        <f t="shared" si="22"/>
        <v>DIMS</v>
      </c>
      <c r="C206" s="725" t="str">
        <f>IF(E206&gt;0,'FTE Budget'!AE$17,"")</f>
        <v/>
      </c>
      <c r="D206" s="725" t="str">
        <f>IF(E206&gt;0,'FTE Budget'!AH$17,"")</f>
        <v/>
      </c>
    </row>
    <row r="207" spans="1:6" ht="12.75">
      <c r="A207" s="722" t="str">
        <f t="shared" si="23"/>
        <v>TBD</v>
      </c>
      <c r="B207" s="722" t="str">
        <f t="shared" si="22"/>
        <v>DIMS</v>
      </c>
      <c r="C207" s="725" t="str">
        <f>IF(E207&gt;0,'FTE Budget'!AL$17,"")</f>
        <v/>
      </c>
      <c r="D207" s="725" t="str">
        <f>IF(E207&gt;0,'FTE Budget'!AO$17,"")</f>
        <v/>
      </c>
    </row>
    <row r="208" spans="1:6" ht="12.75">
      <c r="A208" s="722" t="str">
        <f t="shared" si="23"/>
        <v>TBD</v>
      </c>
      <c r="B208" s="722" t="s">
        <v>345</v>
      </c>
      <c r="C208" s="725" t="str">
        <f>IF(E208&gt;0,'FTE Budget'!J$17,"")</f>
        <v/>
      </c>
      <c r="D208" s="725" t="str">
        <f>IF(E208&gt;0,'FTE Budget'!M$17,"")</f>
        <v/>
      </c>
      <c r="E208" s="848">
        <f>SUMIF('FTE Budget'!AV:AV,'EPM Main Load'!B208,'FTE Budget'!AW:AW)</f>
        <v>0</v>
      </c>
      <c r="F208" s="737">
        <f>SUMIF('FTE Budget'!AV:AV,'EPM Main Load'!B208,'FTE Budget'!BC:BC)</f>
        <v>0</v>
      </c>
    </row>
    <row r="209" spans="1:6" ht="12.75">
      <c r="A209" s="722" t="str">
        <f t="shared" si="23"/>
        <v>TBD</v>
      </c>
      <c r="B209" s="722" t="str">
        <f t="shared" ref="B209:B217" si="24">B208</f>
        <v>DIO</v>
      </c>
      <c r="C209" s="725" t="str">
        <f>IF(E209&gt;0,'FTE Budget'!Q$17,"")</f>
        <v/>
      </c>
      <c r="D209" s="725" t="str">
        <f>IF(E209&gt;0,'FTE Budget'!T$17,"")</f>
        <v/>
      </c>
      <c r="E209" s="848">
        <f>SUMIF('FTE Budget'!AV:AV,'EPM Main Load'!B209,'FTE Budget'!AX:AX)</f>
        <v>0</v>
      </c>
      <c r="F209" s="737">
        <f>SUMIF('FTE Budget'!AV:AV,'EPM Main Load'!B209,'FTE Budget'!BD:BD)</f>
        <v>0</v>
      </c>
    </row>
    <row r="210" spans="1:6" ht="12.75">
      <c r="A210" s="722" t="str">
        <f t="shared" si="23"/>
        <v>TBD</v>
      </c>
      <c r="B210" s="722" t="str">
        <f t="shared" si="24"/>
        <v>DIO</v>
      </c>
      <c r="C210" s="725" t="str">
        <f>IF(E210&gt;0,'FTE Budget'!X$17,"")</f>
        <v/>
      </c>
      <c r="D210" s="725" t="str">
        <f>IF(E210&gt;0,'FTE Budget'!AA$17,"")</f>
        <v/>
      </c>
      <c r="E210" s="848">
        <f>SUMIF('FTE Budget'!AV:AV,'EPM Main Load'!B210,'FTE Budget'!AY:AY)</f>
        <v>0</v>
      </c>
      <c r="F210" s="737">
        <f>SUMIF('FTE Budget'!AV:AV,'EPM Main Load'!B210,'FTE Budget'!BE:BE)</f>
        <v>0</v>
      </c>
    </row>
    <row r="211" spans="1:6" ht="12.75">
      <c r="A211" s="722" t="str">
        <f t="shared" si="23"/>
        <v>TBD</v>
      </c>
      <c r="B211" s="722" t="str">
        <f t="shared" si="24"/>
        <v>DIO</v>
      </c>
      <c r="C211" s="725" t="str">
        <f>IF(E211&gt;0,'FTE Budget'!AE$17,"")</f>
        <v/>
      </c>
      <c r="D211" s="725" t="str">
        <f>IF(E211&gt;0,'FTE Budget'!AH$17,"")</f>
        <v/>
      </c>
      <c r="E211" s="848">
        <f>SUMIF('FTE Budget'!AV:AV,'EPM Main Load'!B211,'FTE Budget'!AZ:AZ)</f>
        <v>0</v>
      </c>
      <c r="F211" s="737">
        <f>SUMIF('FTE Budget'!AV:AV,'EPM Main Load'!B211,'FTE Budget'!BF:BF)</f>
        <v>0</v>
      </c>
    </row>
    <row r="212" spans="1:6" ht="12.75">
      <c r="A212" s="722" t="str">
        <f t="shared" si="23"/>
        <v>TBD</v>
      </c>
      <c r="B212" s="722" t="str">
        <f t="shared" si="24"/>
        <v>DIO</v>
      </c>
      <c r="C212" s="725" t="str">
        <f>IF(E212&gt;0,'FTE Budget'!AL$17,"")</f>
        <v/>
      </c>
      <c r="D212" s="725" t="str">
        <f>IF(E212&gt;0,'FTE Budget'!AO$17,"")</f>
        <v/>
      </c>
      <c r="E212" s="848">
        <f>SUMIF('FTE Budget'!AV:AV,'EPM Main Load'!B212,'FTE Budget'!BA:BA)</f>
        <v>0</v>
      </c>
      <c r="F212" s="737">
        <f>SUMIF('FTE Budget'!AV:AV,'EPM Main Load'!B212,'FTE Budget'!BG:BG)</f>
        <v>0</v>
      </c>
    </row>
    <row r="213" spans="1:6" ht="12.75">
      <c r="A213" s="722" t="str">
        <f t="shared" si="23"/>
        <v>TBD</v>
      </c>
      <c r="B213" s="722" t="str">
        <f t="shared" si="24"/>
        <v>DIO</v>
      </c>
      <c r="C213" s="725" t="str">
        <f>IF(E213&gt;0,'FTE Budget'!J$17,"")</f>
        <v/>
      </c>
      <c r="D213" s="725" t="str">
        <f>IF(E213&gt;0,'FTE Budget'!M$17,"")</f>
        <v/>
      </c>
    </row>
    <row r="214" spans="1:6" ht="12.75">
      <c r="A214" s="722" t="str">
        <f t="shared" si="23"/>
        <v>TBD</v>
      </c>
      <c r="B214" s="722" t="str">
        <f t="shared" si="24"/>
        <v>DIO</v>
      </c>
      <c r="C214" s="725" t="str">
        <f>IF(E214&gt;0,'FTE Budget'!Q$17,"")</f>
        <v/>
      </c>
      <c r="D214" s="725" t="str">
        <f>IF(E214&gt;0,'FTE Budget'!T$17,"")</f>
        <v/>
      </c>
    </row>
    <row r="215" spans="1:6" ht="12.75">
      <c r="A215" s="722" t="str">
        <f t="shared" si="23"/>
        <v>TBD</v>
      </c>
      <c r="B215" s="722" t="str">
        <f t="shared" si="24"/>
        <v>DIO</v>
      </c>
      <c r="C215" s="725" t="str">
        <f>IF(E215&gt;0,'FTE Budget'!X$17,"")</f>
        <v/>
      </c>
      <c r="D215" s="725" t="str">
        <f>IF(E215&gt;0,'FTE Budget'!AA$17,"")</f>
        <v/>
      </c>
    </row>
    <row r="216" spans="1:6" ht="12.75">
      <c r="A216" s="722" t="str">
        <f t="shared" si="23"/>
        <v>TBD</v>
      </c>
      <c r="B216" s="722" t="str">
        <f t="shared" si="24"/>
        <v>DIO</v>
      </c>
      <c r="C216" s="725" t="str">
        <f>IF(E216&gt;0,'FTE Budget'!AE$17,"")</f>
        <v/>
      </c>
      <c r="D216" s="725" t="str">
        <f>IF(E216&gt;0,'FTE Budget'!AH$17,"")</f>
        <v/>
      </c>
    </row>
    <row r="217" spans="1:6" ht="12.75">
      <c r="A217" s="722" t="str">
        <f t="shared" si="23"/>
        <v>TBD</v>
      </c>
      <c r="B217" s="722" t="str">
        <f t="shared" si="24"/>
        <v>DIO</v>
      </c>
      <c r="C217" s="725" t="str">
        <f>IF(E217&gt;0,'FTE Budget'!AL$17,"")</f>
        <v/>
      </c>
      <c r="D217" s="725" t="str">
        <f>IF(E217&gt;0,'FTE Budget'!AO$17,"")</f>
        <v/>
      </c>
    </row>
    <row r="218" spans="1:6" ht="12.75">
      <c r="A218" s="722" t="str">
        <f t="shared" si="23"/>
        <v>TBD</v>
      </c>
      <c r="B218" s="722" t="s">
        <v>346</v>
      </c>
      <c r="C218" s="725" t="str">
        <f>IF(E218&gt;0,'FTE Budget'!J$17,"")</f>
        <v/>
      </c>
      <c r="D218" s="725" t="str">
        <f>IF(E218&gt;0,'FTE Budget'!M$17,"")</f>
        <v/>
      </c>
      <c r="E218" s="848">
        <f>SUMIF('FTE Budget'!AV:AV,'EPM Main Load'!B218,'FTE Budget'!AW:AW)</f>
        <v>0</v>
      </c>
      <c r="F218" s="737">
        <f>SUMIF('FTE Budget'!AV:AV,'EPM Main Load'!B218,'FTE Budget'!BC:BC)</f>
        <v>0</v>
      </c>
    </row>
    <row r="219" spans="1:6" ht="12.75">
      <c r="A219" s="722" t="str">
        <f t="shared" si="23"/>
        <v>TBD</v>
      </c>
      <c r="B219" s="722" t="str">
        <f t="shared" ref="B219:B227" si="25">B218</f>
        <v>DIQ</v>
      </c>
      <c r="C219" s="725" t="str">
        <f>IF(E219&gt;0,'FTE Budget'!Q$17,"")</f>
        <v/>
      </c>
      <c r="D219" s="725" t="str">
        <f>IF(E219&gt;0,'FTE Budget'!T$17,"")</f>
        <v/>
      </c>
      <c r="E219" s="848">
        <f>SUMIF('FTE Budget'!AV:AV,'EPM Main Load'!B219,'FTE Budget'!AX:AX)</f>
        <v>0</v>
      </c>
      <c r="F219" s="737">
        <f>SUMIF('FTE Budget'!AV:AV,'EPM Main Load'!B219,'FTE Budget'!BD:BD)</f>
        <v>0</v>
      </c>
    </row>
    <row r="220" spans="1:6" ht="12.75">
      <c r="A220" s="722" t="str">
        <f t="shared" si="23"/>
        <v>TBD</v>
      </c>
      <c r="B220" s="722" t="str">
        <f t="shared" si="25"/>
        <v>DIQ</v>
      </c>
      <c r="C220" s="725" t="str">
        <f>IF(E220&gt;0,'FTE Budget'!X$17,"")</f>
        <v/>
      </c>
      <c r="D220" s="725" t="str">
        <f>IF(E220&gt;0,'FTE Budget'!AA$17,"")</f>
        <v/>
      </c>
      <c r="E220" s="848">
        <f>SUMIF('FTE Budget'!AV:AV,'EPM Main Load'!B220,'FTE Budget'!AY:AY)</f>
        <v>0</v>
      </c>
      <c r="F220" s="737">
        <f>SUMIF('FTE Budget'!AV:AV,'EPM Main Load'!B220,'FTE Budget'!BE:BE)</f>
        <v>0</v>
      </c>
    </row>
    <row r="221" spans="1:6" ht="12.75">
      <c r="A221" s="722" t="str">
        <f t="shared" si="23"/>
        <v>TBD</v>
      </c>
      <c r="B221" s="722" t="str">
        <f t="shared" si="25"/>
        <v>DIQ</v>
      </c>
      <c r="C221" s="725" t="str">
        <f>IF(E221&gt;0,'FTE Budget'!AE$17,"")</f>
        <v/>
      </c>
      <c r="D221" s="725" t="str">
        <f>IF(E221&gt;0,'FTE Budget'!AH$17,"")</f>
        <v/>
      </c>
      <c r="E221" s="848">
        <f>SUMIF('FTE Budget'!AV:AV,'EPM Main Load'!B221,'FTE Budget'!AZ:AZ)</f>
        <v>0</v>
      </c>
      <c r="F221" s="737">
        <f>SUMIF('FTE Budget'!AV:AV,'EPM Main Load'!B221,'FTE Budget'!BF:BF)</f>
        <v>0</v>
      </c>
    </row>
    <row r="222" spans="1:6" ht="12.75">
      <c r="A222" s="722" t="str">
        <f t="shared" si="23"/>
        <v>TBD</v>
      </c>
      <c r="B222" s="722" t="str">
        <f t="shared" si="25"/>
        <v>DIQ</v>
      </c>
      <c r="C222" s="725" t="str">
        <f>IF(E222&gt;0,'FTE Budget'!AL$17,"")</f>
        <v/>
      </c>
      <c r="D222" s="725" t="str">
        <f>IF(E222&gt;0,'FTE Budget'!AO$17,"")</f>
        <v/>
      </c>
      <c r="E222" s="848">
        <f>SUMIF('FTE Budget'!AV:AV,'EPM Main Load'!B222,'FTE Budget'!BA:BA)</f>
        <v>0</v>
      </c>
      <c r="F222" s="737">
        <f>SUMIF('FTE Budget'!AV:AV,'EPM Main Load'!B222,'FTE Budget'!BG:BG)</f>
        <v>0</v>
      </c>
    </row>
    <row r="223" spans="1:6" ht="12.75">
      <c r="A223" s="722" t="str">
        <f t="shared" si="23"/>
        <v>TBD</v>
      </c>
      <c r="B223" s="722" t="str">
        <f t="shared" si="25"/>
        <v>DIQ</v>
      </c>
      <c r="C223" s="725" t="str">
        <f>IF(E223&gt;0,'FTE Budget'!J$17,"")</f>
        <v/>
      </c>
      <c r="D223" s="725" t="str">
        <f>IF(E223&gt;0,'FTE Budget'!M$17,"")</f>
        <v/>
      </c>
    </row>
    <row r="224" spans="1:6" ht="12.75">
      <c r="A224" s="722" t="str">
        <f t="shared" si="23"/>
        <v>TBD</v>
      </c>
      <c r="B224" s="722" t="str">
        <f t="shared" si="25"/>
        <v>DIQ</v>
      </c>
      <c r="C224" s="725" t="str">
        <f>IF(E224&gt;0,'FTE Budget'!Q$17,"")</f>
        <v/>
      </c>
      <c r="D224" s="725" t="str">
        <f>IF(E224&gt;0,'FTE Budget'!T$17,"")</f>
        <v/>
      </c>
    </row>
    <row r="225" spans="1:6" ht="12.75">
      <c r="A225" s="722" t="str">
        <f t="shared" si="23"/>
        <v>TBD</v>
      </c>
      <c r="B225" s="722" t="str">
        <f t="shared" si="25"/>
        <v>DIQ</v>
      </c>
      <c r="C225" s="725" t="str">
        <f>IF(E225&gt;0,'FTE Budget'!X$17,"")</f>
        <v/>
      </c>
      <c r="D225" s="725" t="str">
        <f>IF(E225&gt;0,'FTE Budget'!AA$17,"")</f>
        <v/>
      </c>
    </row>
    <row r="226" spans="1:6" ht="12.75">
      <c r="A226" s="722" t="str">
        <f t="shared" si="23"/>
        <v>TBD</v>
      </c>
      <c r="B226" s="722" t="str">
        <f t="shared" si="25"/>
        <v>DIQ</v>
      </c>
      <c r="C226" s="725" t="str">
        <f>IF(E226&gt;0,'FTE Budget'!AE$17,"")</f>
        <v/>
      </c>
      <c r="D226" s="725" t="str">
        <f>IF(E226&gt;0,'FTE Budget'!AH$17,"")</f>
        <v/>
      </c>
    </row>
    <row r="227" spans="1:6" ht="12.75">
      <c r="A227" s="722" t="str">
        <f t="shared" si="23"/>
        <v>TBD</v>
      </c>
      <c r="B227" s="722" t="str">
        <f t="shared" si="25"/>
        <v>DIQ</v>
      </c>
      <c r="C227" s="725" t="str">
        <f>IF(E227&gt;0,'FTE Budget'!AL$17,"")</f>
        <v/>
      </c>
      <c r="D227" s="725" t="str">
        <f>IF(E227&gt;0,'FTE Budget'!AO$17,"")</f>
        <v/>
      </c>
    </row>
    <row r="228" spans="1:6" ht="12.75">
      <c r="A228" s="722" t="str">
        <f t="shared" si="23"/>
        <v>TBD</v>
      </c>
      <c r="B228" s="722" t="s">
        <v>347</v>
      </c>
      <c r="C228" s="725" t="str">
        <f>IF(E228&gt;0,'FTE Budget'!J$17,"")</f>
        <v/>
      </c>
      <c r="D228" s="725" t="str">
        <f>IF(E228&gt;0,'FTE Budget'!M$17,"")</f>
        <v/>
      </c>
      <c r="E228" s="848">
        <f>SUMIF('FTE Budget'!AV:AV,'EPM Main Load'!B228,'FTE Budget'!AW:AW)</f>
        <v>0</v>
      </c>
      <c r="F228" s="737">
        <f>SUMIF('FTE Budget'!AV:AV,'EPM Main Load'!B228,'FTE Budget'!BC:BC)</f>
        <v>0</v>
      </c>
    </row>
    <row r="229" spans="1:6" ht="12.75">
      <c r="A229" s="722" t="str">
        <f t="shared" si="23"/>
        <v>TBD</v>
      </c>
      <c r="B229" s="722" t="str">
        <f t="shared" ref="B229:B237" si="26">B228</f>
        <v>DIQC</v>
      </c>
      <c r="C229" s="725" t="str">
        <f>IF(E229&gt;0,'FTE Budget'!Q$17,"")</f>
        <v/>
      </c>
      <c r="D229" s="725" t="str">
        <f>IF(E229&gt;0,'FTE Budget'!T$17,"")</f>
        <v/>
      </c>
      <c r="E229" s="848">
        <f>SUMIF('FTE Budget'!AV:AV,'EPM Main Load'!B229,'FTE Budget'!AX:AX)</f>
        <v>0</v>
      </c>
      <c r="F229" s="737">
        <f>SUMIF('FTE Budget'!AV:AV,'EPM Main Load'!B229,'FTE Budget'!BD:BD)</f>
        <v>0</v>
      </c>
    </row>
    <row r="230" spans="1:6" ht="12.75">
      <c r="A230" s="722" t="str">
        <f t="shared" si="23"/>
        <v>TBD</v>
      </c>
      <c r="B230" s="722" t="str">
        <f t="shared" si="26"/>
        <v>DIQC</v>
      </c>
      <c r="C230" s="725" t="str">
        <f>IF(E230&gt;0,'FTE Budget'!X$17,"")</f>
        <v/>
      </c>
      <c r="D230" s="725" t="str">
        <f>IF(E230&gt;0,'FTE Budget'!AA$17,"")</f>
        <v/>
      </c>
      <c r="E230" s="848">
        <f>SUMIF('FTE Budget'!AV:AV,'EPM Main Load'!B230,'FTE Budget'!AY:AY)</f>
        <v>0</v>
      </c>
      <c r="F230" s="737">
        <f>SUMIF('FTE Budget'!AV:AV,'EPM Main Load'!B230,'FTE Budget'!BE:BE)</f>
        <v>0</v>
      </c>
    </row>
    <row r="231" spans="1:6" ht="12.75">
      <c r="A231" s="722" t="str">
        <f t="shared" si="23"/>
        <v>TBD</v>
      </c>
      <c r="B231" s="722" t="str">
        <f t="shared" si="26"/>
        <v>DIQC</v>
      </c>
      <c r="C231" s="725" t="str">
        <f>IF(E231&gt;0,'FTE Budget'!AE$17,"")</f>
        <v/>
      </c>
      <c r="D231" s="725" t="str">
        <f>IF(E231&gt;0,'FTE Budget'!AH$17,"")</f>
        <v/>
      </c>
      <c r="E231" s="848">
        <f>SUMIF('FTE Budget'!AV:AV,'EPM Main Load'!B231,'FTE Budget'!AZ:AZ)</f>
        <v>0</v>
      </c>
      <c r="F231" s="737">
        <f>SUMIF('FTE Budget'!AV:AV,'EPM Main Load'!B231,'FTE Budget'!BF:BF)</f>
        <v>0</v>
      </c>
    </row>
    <row r="232" spans="1:6" ht="12.75">
      <c r="A232" s="722" t="str">
        <f t="shared" si="23"/>
        <v>TBD</v>
      </c>
      <c r="B232" s="722" t="str">
        <f t="shared" si="26"/>
        <v>DIQC</v>
      </c>
      <c r="C232" s="725" t="str">
        <f>IF(E232&gt;0,'FTE Budget'!AL$17,"")</f>
        <v/>
      </c>
      <c r="D232" s="725" t="str">
        <f>IF(E232&gt;0,'FTE Budget'!AO$17,"")</f>
        <v/>
      </c>
      <c r="E232" s="848">
        <f>SUMIF('FTE Budget'!AV:AV,'EPM Main Load'!B232,'FTE Budget'!BA:BA)</f>
        <v>0</v>
      </c>
      <c r="F232" s="737">
        <f>SUMIF('FTE Budget'!AV:AV,'EPM Main Load'!B232,'FTE Budget'!BG:BG)</f>
        <v>0</v>
      </c>
    </row>
    <row r="233" spans="1:6" ht="12.75">
      <c r="A233" s="722" t="str">
        <f t="shared" si="23"/>
        <v>TBD</v>
      </c>
      <c r="B233" s="722" t="str">
        <f t="shared" si="26"/>
        <v>DIQC</v>
      </c>
      <c r="C233" s="725" t="str">
        <f>IF(E233&gt;0,'FTE Budget'!J$17,"")</f>
        <v/>
      </c>
      <c r="D233" s="725" t="str">
        <f>IF(E233&gt;0,'FTE Budget'!M$17,"")</f>
        <v/>
      </c>
    </row>
    <row r="234" spans="1:6" ht="12.75">
      <c r="A234" s="722" t="str">
        <f t="shared" si="23"/>
        <v>TBD</v>
      </c>
      <c r="B234" s="722" t="str">
        <f t="shared" si="26"/>
        <v>DIQC</v>
      </c>
      <c r="C234" s="725" t="str">
        <f>IF(E234&gt;0,'FTE Budget'!Q$17,"")</f>
        <v/>
      </c>
      <c r="D234" s="725" t="str">
        <f>IF(E234&gt;0,'FTE Budget'!T$17,"")</f>
        <v/>
      </c>
    </row>
    <row r="235" spans="1:6" ht="12.75">
      <c r="A235" s="722" t="str">
        <f t="shared" si="23"/>
        <v>TBD</v>
      </c>
      <c r="B235" s="722" t="str">
        <f t="shared" si="26"/>
        <v>DIQC</v>
      </c>
      <c r="C235" s="725" t="str">
        <f>IF(E235&gt;0,'FTE Budget'!X$17,"")</f>
        <v/>
      </c>
      <c r="D235" s="725" t="str">
        <f>IF(E235&gt;0,'FTE Budget'!AA$17,"")</f>
        <v/>
      </c>
    </row>
    <row r="236" spans="1:6" ht="12.75">
      <c r="A236" s="722" t="str">
        <f t="shared" si="23"/>
        <v>TBD</v>
      </c>
      <c r="B236" s="722" t="str">
        <f t="shared" si="26"/>
        <v>DIQC</v>
      </c>
      <c r="C236" s="725" t="str">
        <f>IF(E236&gt;0,'FTE Budget'!AE$17,"")</f>
        <v/>
      </c>
      <c r="D236" s="725" t="str">
        <f>IF(E236&gt;0,'FTE Budget'!AH$17,"")</f>
        <v/>
      </c>
    </row>
    <row r="237" spans="1:6" ht="12.75">
      <c r="A237" s="722" t="str">
        <f t="shared" si="23"/>
        <v>TBD</v>
      </c>
      <c r="B237" s="722" t="str">
        <f t="shared" si="26"/>
        <v>DIQC</v>
      </c>
      <c r="C237" s="725" t="str">
        <f>IF(E237&gt;0,'FTE Budget'!AL$17,"")</f>
        <v/>
      </c>
      <c r="D237" s="725" t="str">
        <f>IF(E237&gt;0,'FTE Budget'!AO$17,"")</f>
        <v/>
      </c>
    </row>
    <row r="238" spans="1:6" ht="12.75">
      <c r="A238" s="722" t="str">
        <f t="shared" si="23"/>
        <v>TBD</v>
      </c>
      <c r="B238" s="722" t="s">
        <v>348</v>
      </c>
      <c r="C238" s="725" t="str">
        <f>IF(E238&gt;0,'FTE Budget'!J$17,"")</f>
        <v/>
      </c>
      <c r="D238" s="725" t="str">
        <f>IF(E238&gt;0,'FTE Budget'!M$17,"")</f>
        <v/>
      </c>
      <c r="E238" s="848">
        <f>SUMIF('FTE Budget'!AV:AV,'EPM Main Load'!B238,'FTE Budget'!AW:AW)</f>
        <v>0</v>
      </c>
      <c r="F238" s="737">
        <f>SUMIF('FTE Budget'!AV:AV,'EPM Main Load'!B238,'FTE Budget'!BC:BC)</f>
        <v>0</v>
      </c>
    </row>
    <row r="239" spans="1:6" ht="12.75">
      <c r="A239" s="722" t="str">
        <f t="shared" si="23"/>
        <v>TBD</v>
      </c>
      <c r="B239" s="722" t="str">
        <f t="shared" ref="B239:B247" si="27">B238</f>
        <v>DIR</v>
      </c>
      <c r="C239" s="725" t="str">
        <f>IF(E239&gt;0,'FTE Budget'!Q$17,"")</f>
        <v/>
      </c>
      <c r="D239" s="725" t="str">
        <f>IF(E239&gt;0,'FTE Budget'!T$17,"")</f>
        <v/>
      </c>
      <c r="E239" s="848">
        <f>SUMIF('FTE Budget'!AV:AV,'EPM Main Load'!B239,'FTE Budget'!AX:AX)</f>
        <v>0</v>
      </c>
      <c r="F239" s="737">
        <f>SUMIF('FTE Budget'!AV:AV,'EPM Main Load'!B239,'FTE Budget'!BD:BD)</f>
        <v>0</v>
      </c>
    </row>
    <row r="240" spans="1:6" ht="12.75">
      <c r="A240" s="722" t="str">
        <f t="shared" si="23"/>
        <v>TBD</v>
      </c>
      <c r="B240" s="722" t="str">
        <f t="shared" si="27"/>
        <v>DIR</v>
      </c>
      <c r="C240" s="725" t="str">
        <f>IF(E240&gt;0,'FTE Budget'!X$17,"")</f>
        <v/>
      </c>
      <c r="D240" s="725" t="str">
        <f>IF(E240&gt;0,'FTE Budget'!AA$17,"")</f>
        <v/>
      </c>
      <c r="E240" s="848">
        <f>SUMIF('FTE Budget'!AV:AV,'EPM Main Load'!B240,'FTE Budget'!AY:AY)</f>
        <v>0</v>
      </c>
      <c r="F240" s="737">
        <f>SUMIF('FTE Budget'!AV:AV,'EPM Main Load'!B240,'FTE Budget'!BE:BE)</f>
        <v>0</v>
      </c>
    </row>
    <row r="241" spans="1:6" ht="12.75">
      <c r="A241" s="722" t="str">
        <f t="shared" si="23"/>
        <v>TBD</v>
      </c>
      <c r="B241" s="722" t="str">
        <f t="shared" si="27"/>
        <v>DIR</v>
      </c>
      <c r="C241" s="725" t="str">
        <f>IF(E241&gt;0,'FTE Budget'!AE$17,"")</f>
        <v/>
      </c>
      <c r="D241" s="725" t="str">
        <f>IF(E241&gt;0,'FTE Budget'!AH$17,"")</f>
        <v/>
      </c>
      <c r="E241" s="848">
        <f>SUMIF('FTE Budget'!AV:AV,'EPM Main Load'!B241,'FTE Budget'!AZ:AZ)</f>
        <v>0</v>
      </c>
      <c r="F241" s="737">
        <f>SUMIF('FTE Budget'!AV:AV,'EPM Main Load'!B241,'FTE Budget'!BF:BF)</f>
        <v>0</v>
      </c>
    </row>
    <row r="242" spans="1:6" ht="12.75">
      <c r="A242" s="722" t="str">
        <f t="shared" si="23"/>
        <v>TBD</v>
      </c>
      <c r="B242" s="722" t="str">
        <f t="shared" si="27"/>
        <v>DIR</v>
      </c>
      <c r="C242" s="725" t="str">
        <f>IF(E242&gt;0,'FTE Budget'!AL$17,"")</f>
        <v/>
      </c>
      <c r="D242" s="725" t="str">
        <f>IF(E242&gt;0,'FTE Budget'!AO$17,"")</f>
        <v/>
      </c>
      <c r="E242" s="848">
        <f>SUMIF('FTE Budget'!AV:AV,'EPM Main Load'!B242,'FTE Budget'!BA:BA)</f>
        <v>0</v>
      </c>
      <c r="F242" s="737">
        <f>SUMIF('FTE Budget'!AV:AV,'EPM Main Load'!B242,'FTE Budget'!BG:BG)</f>
        <v>0</v>
      </c>
    </row>
    <row r="243" spans="1:6" ht="12.75">
      <c r="A243" s="722" t="str">
        <f t="shared" si="23"/>
        <v>TBD</v>
      </c>
      <c r="B243" s="722" t="str">
        <f t="shared" si="27"/>
        <v>DIR</v>
      </c>
      <c r="C243" s="725" t="str">
        <f>IF(E243&gt;0,'FTE Budget'!J$17,"")</f>
        <v/>
      </c>
      <c r="D243" s="725" t="str">
        <f>IF(E243&gt;0,'FTE Budget'!M$17,"")</f>
        <v/>
      </c>
    </row>
    <row r="244" spans="1:6" ht="12.75">
      <c r="A244" s="722" t="str">
        <f t="shared" si="23"/>
        <v>TBD</v>
      </c>
      <c r="B244" s="722" t="str">
        <f t="shared" si="27"/>
        <v>DIR</v>
      </c>
      <c r="C244" s="725" t="str">
        <f>IF(E244&gt;0,'FTE Budget'!Q$17,"")</f>
        <v/>
      </c>
      <c r="D244" s="725" t="str">
        <f>IF(E244&gt;0,'FTE Budget'!T$17,"")</f>
        <v/>
      </c>
    </row>
    <row r="245" spans="1:6" ht="12.75">
      <c r="A245" s="722" t="str">
        <f t="shared" si="23"/>
        <v>TBD</v>
      </c>
      <c r="B245" s="722" t="str">
        <f t="shared" si="27"/>
        <v>DIR</v>
      </c>
      <c r="C245" s="725" t="str">
        <f>IF(E245&gt;0,'FTE Budget'!X$17,"")</f>
        <v/>
      </c>
      <c r="D245" s="725" t="str">
        <f>IF(E245&gt;0,'FTE Budget'!AA$17,"")</f>
        <v/>
      </c>
    </row>
    <row r="246" spans="1:6" ht="12.75">
      <c r="A246" s="722" t="str">
        <f t="shared" si="23"/>
        <v>TBD</v>
      </c>
      <c r="B246" s="722" t="str">
        <f t="shared" si="27"/>
        <v>DIR</v>
      </c>
      <c r="C246" s="725" t="str">
        <f>IF(E246&gt;0,'FTE Budget'!AE$17,"")</f>
        <v/>
      </c>
      <c r="D246" s="725" t="str">
        <f>IF(E246&gt;0,'FTE Budget'!AH$17,"")</f>
        <v/>
      </c>
    </row>
    <row r="247" spans="1:6" ht="12.75">
      <c r="A247" s="722" t="str">
        <f t="shared" si="23"/>
        <v>TBD</v>
      </c>
      <c r="B247" s="722" t="str">
        <f t="shared" si="27"/>
        <v>DIR</v>
      </c>
      <c r="C247" s="725" t="str">
        <f>IF(E247&gt;0,'FTE Budget'!AL$17,"")</f>
        <v/>
      </c>
      <c r="D247" s="725" t="str">
        <f>IF(E247&gt;0,'FTE Budget'!AO$17,"")</f>
        <v/>
      </c>
    </row>
    <row r="248" spans="1:6" ht="12.75">
      <c r="A248" s="722" t="str">
        <f t="shared" si="23"/>
        <v>TBD</v>
      </c>
      <c r="B248" s="722" t="s">
        <v>349</v>
      </c>
      <c r="C248" s="725" t="str">
        <f>IF(E248&gt;0,'FTE Budget'!J$17,"")</f>
        <v/>
      </c>
      <c r="D248" s="725" t="str">
        <f>IF(E248&gt;0,'FTE Budget'!M$17,"")</f>
        <v/>
      </c>
      <c r="E248" s="848">
        <f>SUMIF('FTE Budget'!AV:AV,'EPM Main Load'!B248,'FTE Budget'!AW:AW)</f>
        <v>0</v>
      </c>
      <c r="F248" s="737">
        <f>SUMIF('FTE Budget'!AV:AV,'EPM Main Load'!B248,'FTE Budget'!BC:BC)</f>
        <v>0</v>
      </c>
    </row>
    <row r="249" spans="1:6" ht="12.75">
      <c r="A249" s="722" t="str">
        <f t="shared" si="23"/>
        <v>TBD</v>
      </c>
      <c r="B249" s="722" t="str">
        <f t="shared" ref="B249:B257" si="28">B248</f>
        <v>DIS</v>
      </c>
      <c r="C249" s="725" t="str">
        <f>IF(E249&gt;0,'FTE Budget'!Q$17,"")</f>
        <v/>
      </c>
      <c r="D249" s="725" t="str">
        <f>IF(E249&gt;0,'FTE Budget'!T$17,"")</f>
        <v/>
      </c>
      <c r="E249" s="848">
        <f>SUMIF('FTE Budget'!AV:AV,'EPM Main Load'!B249,'FTE Budget'!AX:AX)</f>
        <v>0</v>
      </c>
      <c r="F249" s="737">
        <f>SUMIF('FTE Budget'!AV:AV,'EPM Main Load'!B249,'FTE Budget'!BD:BD)</f>
        <v>0</v>
      </c>
    </row>
    <row r="250" spans="1:6" ht="12.75">
      <c r="A250" s="722" t="str">
        <f t="shared" si="23"/>
        <v>TBD</v>
      </c>
      <c r="B250" s="722" t="str">
        <f t="shared" si="28"/>
        <v>DIS</v>
      </c>
      <c r="C250" s="725" t="str">
        <f>IF(E250&gt;0,'FTE Budget'!X$17,"")</f>
        <v/>
      </c>
      <c r="D250" s="725" t="str">
        <f>IF(E250&gt;0,'FTE Budget'!AA$17,"")</f>
        <v/>
      </c>
      <c r="E250" s="848">
        <f>SUMIF('FTE Budget'!AV:AV,'EPM Main Load'!B250,'FTE Budget'!AY:AY)</f>
        <v>0</v>
      </c>
      <c r="F250" s="737">
        <f>SUMIF('FTE Budget'!AV:AV,'EPM Main Load'!B250,'FTE Budget'!BE:BE)</f>
        <v>0</v>
      </c>
    </row>
    <row r="251" spans="1:6" ht="12.75">
      <c r="A251" s="722" t="str">
        <f t="shared" si="23"/>
        <v>TBD</v>
      </c>
      <c r="B251" s="722" t="str">
        <f t="shared" si="28"/>
        <v>DIS</v>
      </c>
      <c r="C251" s="725" t="str">
        <f>IF(E251&gt;0,'FTE Budget'!AE$17,"")</f>
        <v/>
      </c>
      <c r="D251" s="725" t="str">
        <f>IF(E251&gt;0,'FTE Budget'!AH$17,"")</f>
        <v/>
      </c>
      <c r="E251" s="848">
        <f>SUMIF('FTE Budget'!AV:AV,'EPM Main Load'!B251,'FTE Budget'!AZ:AZ)</f>
        <v>0</v>
      </c>
      <c r="F251" s="737">
        <f>SUMIF('FTE Budget'!AV:AV,'EPM Main Load'!B251,'FTE Budget'!BF:BF)</f>
        <v>0</v>
      </c>
    </row>
    <row r="252" spans="1:6" ht="12.75">
      <c r="A252" s="722" t="str">
        <f t="shared" si="23"/>
        <v>TBD</v>
      </c>
      <c r="B252" s="722" t="str">
        <f t="shared" si="28"/>
        <v>DIS</v>
      </c>
      <c r="C252" s="725" t="str">
        <f>IF(E252&gt;0,'FTE Budget'!AL$17,"")</f>
        <v/>
      </c>
      <c r="D252" s="725" t="str">
        <f>IF(E252&gt;0,'FTE Budget'!AO$17,"")</f>
        <v/>
      </c>
      <c r="E252" s="848">
        <f>SUMIF('FTE Budget'!AV:AV,'EPM Main Load'!B252,'FTE Budget'!BA:BA)</f>
        <v>0</v>
      </c>
      <c r="F252" s="737">
        <f>SUMIF('FTE Budget'!AV:AV,'EPM Main Load'!B252,'FTE Budget'!BG:BG)</f>
        <v>0</v>
      </c>
    </row>
    <row r="253" spans="1:6" ht="12.75">
      <c r="A253" s="722" t="str">
        <f t="shared" si="23"/>
        <v>TBD</v>
      </c>
      <c r="B253" s="722" t="str">
        <f t="shared" si="28"/>
        <v>DIS</v>
      </c>
      <c r="C253" s="725" t="str">
        <f>IF(E253&gt;0,'FTE Budget'!J$17,"")</f>
        <v/>
      </c>
      <c r="D253" s="725" t="str">
        <f>IF(E253&gt;0,'FTE Budget'!M$17,"")</f>
        <v/>
      </c>
    </row>
    <row r="254" spans="1:6" ht="12.75">
      <c r="A254" s="722" t="str">
        <f t="shared" si="23"/>
        <v>TBD</v>
      </c>
      <c r="B254" s="722" t="str">
        <f t="shared" si="28"/>
        <v>DIS</v>
      </c>
      <c r="C254" s="725" t="str">
        <f>IF(E254&gt;0,'FTE Budget'!Q$17,"")</f>
        <v/>
      </c>
      <c r="D254" s="725" t="str">
        <f>IF(E254&gt;0,'FTE Budget'!T$17,"")</f>
        <v/>
      </c>
    </row>
    <row r="255" spans="1:6" ht="12.75">
      <c r="A255" s="722" t="str">
        <f t="shared" si="23"/>
        <v>TBD</v>
      </c>
      <c r="B255" s="722" t="str">
        <f t="shared" si="28"/>
        <v>DIS</v>
      </c>
      <c r="C255" s="725" t="str">
        <f>IF(E255&gt;0,'FTE Budget'!X$17,"")</f>
        <v/>
      </c>
      <c r="D255" s="725" t="str">
        <f>IF(E255&gt;0,'FTE Budget'!AA$17,"")</f>
        <v/>
      </c>
    </row>
    <row r="256" spans="1:6" ht="12.75">
      <c r="A256" s="722" t="str">
        <f t="shared" si="23"/>
        <v>TBD</v>
      </c>
      <c r="B256" s="722" t="str">
        <f t="shared" si="28"/>
        <v>DIS</v>
      </c>
      <c r="C256" s="725" t="str">
        <f>IF(E256&gt;0,'FTE Budget'!AE$17,"")</f>
        <v/>
      </c>
      <c r="D256" s="725" t="str">
        <f>IF(E256&gt;0,'FTE Budget'!AH$17,"")</f>
        <v/>
      </c>
    </row>
    <row r="257" spans="1:6" ht="12.75">
      <c r="A257" s="722" t="str">
        <f t="shared" si="23"/>
        <v>TBD</v>
      </c>
      <c r="B257" s="722" t="str">
        <f t="shared" si="28"/>
        <v>DIS</v>
      </c>
      <c r="C257" s="725" t="str">
        <f>IF(E257&gt;0,'FTE Budget'!AL$17,"")</f>
        <v/>
      </c>
      <c r="D257" s="725" t="str">
        <f>IF(E257&gt;0,'FTE Budget'!AO$17,"")</f>
        <v/>
      </c>
    </row>
    <row r="258" spans="1:6" ht="12.75">
      <c r="A258" s="722" t="str">
        <f t="shared" si="23"/>
        <v>TBD</v>
      </c>
      <c r="B258" s="722" t="s">
        <v>350</v>
      </c>
      <c r="C258" s="725" t="str">
        <f>IF(E258&gt;0,'FTE Budget'!J$17,"")</f>
        <v/>
      </c>
      <c r="D258" s="725" t="str">
        <f>IF(E258&gt;0,'FTE Budget'!M$17,"")</f>
        <v/>
      </c>
      <c r="E258" s="848">
        <f>SUMIF('FTE Budget'!AV:AV,'EPM Main Load'!B258,'FTE Budget'!AW:AW)</f>
        <v>0</v>
      </c>
      <c r="F258" s="737">
        <f>SUMIF('FTE Budget'!AV:AV,'EPM Main Load'!B258,'FTE Budget'!BC:BC)</f>
        <v>0</v>
      </c>
    </row>
    <row r="259" spans="1:6" ht="12.75">
      <c r="A259" s="722" t="str">
        <f t="shared" si="23"/>
        <v>TBD</v>
      </c>
      <c r="B259" s="722" t="str">
        <f t="shared" ref="B259:B267" si="29">B258</f>
        <v>DITA</v>
      </c>
      <c r="C259" s="725" t="str">
        <f>IF(E259&gt;0,'FTE Budget'!Q$17,"")</f>
        <v/>
      </c>
      <c r="D259" s="725" t="str">
        <f>IF(E259&gt;0,'FTE Budget'!T$17,"")</f>
        <v/>
      </c>
      <c r="E259" s="848">
        <f>SUMIF('FTE Budget'!AV:AV,'EPM Main Load'!B259,'FTE Budget'!AX:AX)</f>
        <v>0</v>
      </c>
      <c r="F259" s="737">
        <f>SUMIF('FTE Budget'!AV:AV,'EPM Main Load'!B259,'FTE Budget'!BD:BD)</f>
        <v>0</v>
      </c>
    </row>
    <row r="260" spans="1:6" ht="12.75">
      <c r="A260" s="722" t="str">
        <f t="shared" si="23"/>
        <v>TBD</v>
      </c>
      <c r="B260" s="722" t="str">
        <f t="shared" si="29"/>
        <v>DITA</v>
      </c>
      <c r="C260" s="725" t="str">
        <f>IF(E260&gt;0,'FTE Budget'!X$17,"")</f>
        <v/>
      </c>
      <c r="D260" s="725" t="str">
        <f>IF(E260&gt;0,'FTE Budget'!AA$17,"")</f>
        <v/>
      </c>
      <c r="E260" s="848">
        <f>SUMIF('FTE Budget'!AV:AV,'EPM Main Load'!B260,'FTE Budget'!AY:AY)</f>
        <v>0</v>
      </c>
      <c r="F260" s="737">
        <f>SUMIF('FTE Budget'!AV:AV,'EPM Main Load'!B260,'FTE Budget'!BE:BE)</f>
        <v>0</v>
      </c>
    </row>
    <row r="261" spans="1:6" ht="12.75">
      <c r="A261" s="722" t="str">
        <f t="shared" si="23"/>
        <v>TBD</v>
      </c>
      <c r="B261" s="722" t="str">
        <f t="shared" si="29"/>
        <v>DITA</v>
      </c>
      <c r="C261" s="725" t="str">
        <f>IF(E261&gt;0,'FTE Budget'!AE$17,"")</f>
        <v/>
      </c>
      <c r="D261" s="725" t="str">
        <f>IF(E261&gt;0,'FTE Budget'!AH$17,"")</f>
        <v/>
      </c>
      <c r="E261" s="848">
        <f>SUMIF('FTE Budget'!AV:AV,'EPM Main Load'!B261,'FTE Budget'!AZ:AZ)</f>
        <v>0</v>
      </c>
      <c r="F261" s="737">
        <f>SUMIF('FTE Budget'!AV:AV,'EPM Main Load'!B261,'FTE Budget'!BF:BF)</f>
        <v>0</v>
      </c>
    </row>
    <row r="262" spans="1:6" ht="12.75">
      <c r="A262" s="722" t="str">
        <f t="shared" si="23"/>
        <v>TBD</v>
      </c>
      <c r="B262" s="722" t="str">
        <f t="shared" si="29"/>
        <v>DITA</v>
      </c>
      <c r="C262" s="725" t="str">
        <f>IF(E262&gt;0,'FTE Budget'!AL$17,"")</f>
        <v/>
      </c>
      <c r="D262" s="725" t="str">
        <f>IF(E262&gt;0,'FTE Budget'!AO$17,"")</f>
        <v/>
      </c>
      <c r="E262" s="848">
        <f>SUMIF('FTE Budget'!AV:AV,'EPM Main Load'!B262,'FTE Budget'!BA:BA)</f>
        <v>0</v>
      </c>
      <c r="F262" s="737">
        <f>SUMIF('FTE Budget'!AV:AV,'EPM Main Load'!B262,'FTE Budget'!BG:BG)</f>
        <v>0</v>
      </c>
    </row>
    <row r="263" spans="1:6" ht="12.75">
      <c r="A263" s="722" t="str">
        <f t="shared" si="23"/>
        <v>TBD</v>
      </c>
      <c r="B263" s="722" t="str">
        <f t="shared" si="29"/>
        <v>DITA</v>
      </c>
      <c r="C263" s="725" t="str">
        <f>IF(E263&gt;0,'FTE Budget'!J$17,"")</f>
        <v/>
      </c>
      <c r="D263" s="725" t="str">
        <f>IF(E263&gt;0,'FTE Budget'!M$17,"")</f>
        <v/>
      </c>
    </row>
    <row r="264" spans="1:6" ht="12.75">
      <c r="A264" s="722" t="str">
        <f t="shared" si="23"/>
        <v>TBD</v>
      </c>
      <c r="B264" s="722" t="str">
        <f t="shared" si="29"/>
        <v>DITA</v>
      </c>
      <c r="C264" s="725" t="str">
        <f>IF(E264&gt;0,'FTE Budget'!Q$17,"")</f>
        <v/>
      </c>
      <c r="D264" s="725" t="str">
        <f>IF(E264&gt;0,'FTE Budget'!T$17,"")</f>
        <v/>
      </c>
    </row>
    <row r="265" spans="1:6" ht="12.75">
      <c r="A265" s="722" t="str">
        <f t="shared" ref="A265:A328" si="30">$D$5</f>
        <v>TBD</v>
      </c>
      <c r="B265" s="722" t="str">
        <f t="shared" si="29"/>
        <v>DITA</v>
      </c>
      <c r="C265" s="725" t="str">
        <f>IF(E265&gt;0,'FTE Budget'!X$17,"")</f>
        <v/>
      </c>
      <c r="D265" s="725" t="str">
        <f>IF(E265&gt;0,'FTE Budget'!AA$17,"")</f>
        <v/>
      </c>
    </row>
    <row r="266" spans="1:6" ht="12.75">
      <c r="A266" s="722" t="str">
        <f t="shared" si="30"/>
        <v>TBD</v>
      </c>
      <c r="B266" s="722" t="str">
        <f t="shared" si="29"/>
        <v>DITA</v>
      </c>
      <c r="C266" s="725" t="str">
        <f>IF(E266&gt;0,'FTE Budget'!AE$17,"")</f>
        <v/>
      </c>
      <c r="D266" s="725" t="str">
        <f>IF(E266&gt;0,'FTE Budget'!AH$17,"")</f>
        <v/>
      </c>
    </row>
    <row r="267" spans="1:6" ht="12.75">
      <c r="A267" s="722" t="str">
        <f t="shared" si="30"/>
        <v>TBD</v>
      </c>
      <c r="B267" s="722" t="str">
        <f t="shared" si="29"/>
        <v>DITA</v>
      </c>
      <c r="C267" s="725" t="str">
        <f>IF(E267&gt;0,'FTE Budget'!AL$17,"")</f>
        <v/>
      </c>
      <c r="D267" s="725" t="str">
        <f>IF(E267&gt;0,'FTE Budget'!AO$17,"")</f>
        <v/>
      </c>
    </row>
    <row r="268" spans="1:6" ht="12.75">
      <c r="A268" s="722" t="str">
        <f t="shared" si="30"/>
        <v>TBD</v>
      </c>
      <c r="B268" s="722" t="s">
        <v>351</v>
      </c>
      <c r="C268" s="725" t="str">
        <f>IF(E268&gt;0,'FTE Budget'!J$17,"")</f>
        <v/>
      </c>
      <c r="D268" s="725" t="str">
        <f>IF(E268&gt;0,'FTE Budget'!M$17,"")</f>
        <v/>
      </c>
      <c r="E268" s="848">
        <f>SUMIF('FTE Budget'!AV:AV,'EPM Main Load'!B268,'FTE Budget'!AW:AW)</f>
        <v>0</v>
      </c>
      <c r="F268" s="737">
        <f>SUMIF('FTE Budget'!AV:AV,'EPM Main Load'!B268,'FTE Budget'!BC:BC)</f>
        <v>0</v>
      </c>
    </row>
    <row r="269" spans="1:6" ht="12.75">
      <c r="A269" s="722" t="str">
        <f t="shared" si="30"/>
        <v>TBD</v>
      </c>
      <c r="B269" s="722" t="str">
        <f t="shared" ref="B269:B277" si="31">B268</f>
        <v>DITB</v>
      </c>
      <c r="C269" s="725" t="str">
        <f>IF(E269&gt;0,'FTE Budget'!Q$17,"")</f>
        <v/>
      </c>
      <c r="D269" s="725" t="str">
        <f>IF(E269&gt;0,'FTE Budget'!T$17,"")</f>
        <v/>
      </c>
      <c r="E269" s="848">
        <f>SUMIF('FTE Budget'!AV:AV,'EPM Main Load'!B269,'FTE Budget'!AX:AX)</f>
        <v>0</v>
      </c>
      <c r="F269" s="737">
        <f>SUMIF('FTE Budget'!AV:AV,'EPM Main Load'!B269,'FTE Budget'!BD:BD)</f>
        <v>0</v>
      </c>
    </row>
    <row r="270" spans="1:6" ht="12.75">
      <c r="A270" s="722" t="str">
        <f t="shared" si="30"/>
        <v>TBD</v>
      </c>
      <c r="B270" s="722" t="str">
        <f t="shared" si="31"/>
        <v>DITB</v>
      </c>
      <c r="C270" s="725" t="str">
        <f>IF(E270&gt;0,'FTE Budget'!X$17,"")</f>
        <v/>
      </c>
      <c r="D270" s="725" t="str">
        <f>IF(E270&gt;0,'FTE Budget'!AA$17,"")</f>
        <v/>
      </c>
      <c r="E270" s="848">
        <f>SUMIF('FTE Budget'!AV:AV,'EPM Main Load'!B270,'FTE Budget'!AY:AY)</f>
        <v>0</v>
      </c>
      <c r="F270" s="737">
        <f>SUMIF('FTE Budget'!AV:AV,'EPM Main Load'!B270,'FTE Budget'!BE:BE)</f>
        <v>0</v>
      </c>
    </row>
    <row r="271" spans="1:6" ht="12.75">
      <c r="A271" s="722" t="str">
        <f t="shared" si="30"/>
        <v>TBD</v>
      </c>
      <c r="B271" s="722" t="str">
        <f t="shared" si="31"/>
        <v>DITB</v>
      </c>
      <c r="C271" s="725" t="str">
        <f>IF(E271&gt;0,'FTE Budget'!AE$17,"")</f>
        <v/>
      </c>
      <c r="D271" s="725" t="str">
        <f>IF(E271&gt;0,'FTE Budget'!AH$17,"")</f>
        <v/>
      </c>
      <c r="E271" s="848">
        <f>SUMIF('FTE Budget'!AV:AV,'EPM Main Load'!B271,'FTE Budget'!AZ:AZ)</f>
        <v>0</v>
      </c>
      <c r="F271" s="737">
        <f>SUMIF('FTE Budget'!AV:AV,'EPM Main Load'!B271,'FTE Budget'!BF:BF)</f>
        <v>0</v>
      </c>
    </row>
    <row r="272" spans="1:6" ht="12.75">
      <c r="A272" s="722" t="str">
        <f t="shared" si="30"/>
        <v>TBD</v>
      </c>
      <c r="B272" s="722" t="str">
        <f t="shared" si="31"/>
        <v>DITB</v>
      </c>
      <c r="C272" s="725" t="str">
        <f>IF(E272&gt;0,'FTE Budget'!AL$17,"")</f>
        <v/>
      </c>
      <c r="D272" s="725" t="str">
        <f>IF(E272&gt;0,'FTE Budget'!AO$17,"")</f>
        <v/>
      </c>
      <c r="E272" s="848">
        <f>SUMIF('FTE Budget'!AV:AV,'EPM Main Load'!B272,'FTE Budget'!BA:BA)</f>
        <v>0</v>
      </c>
      <c r="F272" s="737">
        <f>SUMIF('FTE Budget'!AV:AV,'EPM Main Load'!B272,'FTE Budget'!BG:BG)</f>
        <v>0</v>
      </c>
    </row>
    <row r="273" spans="1:6" ht="12.75">
      <c r="A273" s="722" t="str">
        <f t="shared" si="30"/>
        <v>TBD</v>
      </c>
      <c r="B273" s="722" t="str">
        <f t="shared" si="31"/>
        <v>DITB</v>
      </c>
      <c r="C273" s="725" t="str">
        <f>IF(E273&gt;0,'FTE Budget'!J$17,"")</f>
        <v/>
      </c>
      <c r="D273" s="725" t="str">
        <f>IF(E273&gt;0,'FTE Budget'!M$17,"")</f>
        <v/>
      </c>
    </row>
    <row r="274" spans="1:6" ht="12.75">
      <c r="A274" s="722" t="str">
        <f t="shared" si="30"/>
        <v>TBD</v>
      </c>
      <c r="B274" s="722" t="str">
        <f t="shared" si="31"/>
        <v>DITB</v>
      </c>
      <c r="C274" s="725" t="str">
        <f>IF(E274&gt;0,'FTE Budget'!Q$17,"")</f>
        <v/>
      </c>
      <c r="D274" s="725" t="str">
        <f>IF(E274&gt;0,'FTE Budget'!T$17,"")</f>
        <v/>
      </c>
    </row>
    <row r="275" spans="1:6" ht="12.75">
      <c r="A275" s="722" t="str">
        <f t="shared" si="30"/>
        <v>TBD</v>
      </c>
      <c r="B275" s="722" t="str">
        <f t="shared" si="31"/>
        <v>DITB</v>
      </c>
      <c r="C275" s="725" t="str">
        <f>IF(E275&gt;0,'FTE Budget'!X$17,"")</f>
        <v/>
      </c>
      <c r="D275" s="725" t="str">
        <f>IF(E275&gt;0,'FTE Budget'!AA$17,"")</f>
        <v/>
      </c>
    </row>
    <row r="276" spans="1:6" ht="12.75">
      <c r="A276" s="722" t="str">
        <f t="shared" si="30"/>
        <v>TBD</v>
      </c>
      <c r="B276" s="722" t="str">
        <f t="shared" si="31"/>
        <v>DITB</v>
      </c>
      <c r="C276" s="725" t="str">
        <f>IF(E276&gt;0,'FTE Budget'!AE$17,"")</f>
        <v/>
      </c>
      <c r="D276" s="725" t="str">
        <f>IF(E276&gt;0,'FTE Budget'!AH$17,"")</f>
        <v/>
      </c>
    </row>
    <row r="277" spans="1:6" ht="12.75">
      <c r="A277" s="722" t="str">
        <f t="shared" si="30"/>
        <v>TBD</v>
      </c>
      <c r="B277" s="722" t="str">
        <f t="shared" si="31"/>
        <v>DITB</v>
      </c>
      <c r="C277" s="725" t="str">
        <f>IF(E277&gt;0,'FTE Budget'!AL$17,"")</f>
        <v/>
      </c>
      <c r="D277" s="725" t="str">
        <f>IF(E277&gt;0,'FTE Budget'!AO$17,"")</f>
        <v/>
      </c>
    </row>
    <row r="278" spans="1:6" ht="12.75">
      <c r="A278" s="722" t="str">
        <f t="shared" si="30"/>
        <v>TBD</v>
      </c>
      <c r="B278" s="722" t="s">
        <v>352</v>
      </c>
      <c r="C278" s="725" t="str">
        <f>IF(E278&gt;0,'FTE Budget'!J$17,"")</f>
        <v/>
      </c>
      <c r="D278" s="725" t="str">
        <f>IF(E278&gt;0,'FTE Budget'!M$17,"")</f>
        <v/>
      </c>
      <c r="E278" s="848">
        <f>SUMIF('FTE Budget'!AV:AV,'EPM Main Load'!B278,'FTE Budget'!AW:AW)</f>
        <v>0</v>
      </c>
      <c r="F278" s="737">
        <f>SUMIF('FTE Budget'!AV:AV,'EPM Main Load'!B278,'FTE Budget'!BC:BC)</f>
        <v>0</v>
      </c>
    </row>
    <row r="279" spans="1:6" ht="12.75">
      <c r="A279" s="722" t="str">
        <f t="shared" si="30"/>
        <v>TBD</v>
      </c>
      <c r="B279" s="722" t="str">
        <f t="shared" ref="B279:B287" si="32">B278</f>
        <v>DITD</v>
      </c>
      <c r="C279" s="725" t="str">
        <f>IF(E279&gt;0,'FTE Budget'!Q$17,"")</f>
        <v/>
      </c>
      <c r="D279" s="725" t="str">
        <f>IF(E279&gt;0,'FTE Budget'!T$17,"")</f>
        <v/>
      </c>
      <c r="E279" s="848">
        <f>SUMIF('FTE Budget'!AV:AV,'EPM Main Load'!B279,'FTE Budget'!AX:AX)</f>
        <v>0</v>
      </c>
      <c r="F279" s="737">
        <f>SUMIF('FTE Budget'!AV:AV,'EPM Main Load'!B279,'FTE Budget'!BD:BD)</f>
        <v>0</v>
      </c>
    </row>
    <row r="280" spans="1:6" ht="12.75">
      <c r="A280" s="722" t="str">
        <f t="shared" si="30"/>
        <v>TBD</v>
      </c>
      <c r="B280" s="722" t="str">
        <f t="shared" si="32"/>
        <v>DITD</v>
      </c>
      <c r="C280" s="725" t="str">
        <f>IF(E280&gt;0,'FTE Budget'!X$17,"")</f>
        <v/>
      </c>
      <c r="D280" s="725" t="str">
        <f>IF(E280&gt;0,'FTE Budget'!AA$17,"")</f>
        <v/>
      </c>
      <c r="E280" s="848">
        <f>SUMIF('FTE Budget'!AV:AV,'EPM Main Load'!B280,'FTE Budget'!AY:AY)</f>
        <v>0</v>
      </c>
      <c r="F280" s="737">
        <f>SUMIF('FTE Budget'!AV:AV,'EPM Main Load'!B280,'FTE Budget'!BE:BE)</f>
        <v>0</v>
      </c>
    </row>
    <row r="281" spans="1:6" ht="12.75">
      <c r="A281" s="722" t="str">
        <f t="shared" si="30"/>
        <v>TBD</v>
      </c>
      <c r="B281" s="722" t="str">
        <f t="shared" si="32"/>
        <v>DITD</v>
      </c>
      <c r="C281" s="725" t="str">
        <f>IF(E281&gt;0,'FTE Budget'!AE$17,"")</f>
        <v/>
      </c>
      <c r="D281" s="725" t="str">
        <f>IF(E281&gt;0,'FTE Budget'!AH$17,"")</f>
        <v/>
      </c>
      <c r="E281" s="848">
        <f>SUMIF('FTE Budget'!AV:AV,'EPM Main Load'!B281,'FTE Budget'!AZ:AZ)</f>
        <v>0</v>
      </c>
      <c r="F281" s="737">
        <f>SUMIF('FTE Budget'!AV:AV,'EPM Main Load'!B281,'FTE Budget'!BF:BF)</f>
        <v>0</v>
      </c>
    </row>
    <row r="282" spans="1:6" ht="12.75">
      <c r="A282" s="722" t="str">
        <f t="shared" si="30"/>
        <v>TBD</v>
      </c>
      <c r="B282" s="722" t="str">
        <f t="shared" si="32"/>
        <v>DITD</v>
      </c>
      <c r="C282" s="725" t="str">
        <f>IF(E282&gt;0,'FTE Budget'!AL$17,"")</f>
        <v/>
      </c>
      <c r="D282" s="725" t="str">
        <f>IF(E282&gt;0,'FTE Budget'!AO$17,"")</f>
        <v/>
      </c>
      <c r="E282" s="848">
        <f>SUMIF('FTE Budget'!AV:AV,'EPM Main Load'!B282,'FTE Budget'!BA:BA)</f>
        <v>0</v>
      </c>
      <c r="F282" s="737">
        <f>SUMIF('FTE Budget'!AV:AV,'EPM Main Load'!B282,'FTE Budget'!BG:BG)</f>
        <v>0</v>
      </c>
    </row>
    <row r="283" spans="1:6" ht="12.75">
      <c r="A283" s="722" t="str">
        <f t="shared" si="30"/>
        <v>TBD</v>
      </c>
      <c r="B283" s="722" t="str">
        <f t="shared" si="32"/>
        <v>DITD</v>
      </c>
      <c r="C283" s="725" t="str">
        <f>IF(E283&gt;0,'FTE Budget'!J$17,"")</f>
        <v/>
      </c>
      <c r="D283" s="725" t="str">
        <f>IF(E283&gt;0,'FTE Budget'!M$17,"")</f>
        <v/>
      </c>
    </row>
    <row r="284" spans="1:6" ht="12.75">
      <c r="A284" s="722" t="str">
        <f t="shared" si="30"/>
        <v>TBD</v>
      </c>
      <c r="B284" s="722" t="str">
        <f t="shared" si="32"/>
        <v>DITD</v>
      </c>
      <c r="C284" s="725" t="str">
        <f>IF(E284&gt;0,'FTE Budget'!Q$17,"")</f>
        <v/>
      </c>
      <c r="D284" s="725" t="str">
        <f>IF(E284&gt;0,'FTE Budget'!T$17,"")</f>
        <v/>
      </c>
    </row>
    <row r="285" spans="1:6" ht="12.75">
      <c r="A285" s="722" t="str">
        <f t="shared" si="30"/>
        <v>TBD</v>
      </c>
      <c r="B285" s="722" t="str">
        <f t="shared" si="32"/>
        <v>DITD</v>
      </c>
      <c r="C285" s="725" t="str">
        <f>IF(E285&gt;0,'FTE Budget'!X$17,"")</f>
        <v/>
      </c>
      <c r="D285" s="725" t="str">
        <f>IF(E285&gt;0,'FTE Budget'!AA$17,"")</f>
        <v/>
      </c>
    </row>
    <row r="286" spans="1:6" ht="12.75">
      <c r="A286" s="722" t="str">
        <f t="shared" si="30"/>
        <v>TBD</v>
      </c>
      <c r="B286" s="722" t="str">
        <f t="shared" si="32"/>
        <v>DITD</v>
      </c>
      <c r="C286" s="725" t="str">
        <f>IF(E286&gt;0,'FTE Budget'!AE$17,"")</f>
        <v/>
      </c>
      <c r="D286" s="725" t="str">
        <f>IF(E286&gt;0,'FTE Budget'!AH$17,"")</f>
        <v/>
      </c>
    </row>
    <row r="287" spans="1:6" ht="12.75">
      <c r="A287" s="722" t="str">
        <f t="shared" si="30"/>
        <v>TBD</v>
      </c>
      <c r="B287" s="722" t="str">
        <f t="shared" si="32"/>
        <v>DITD</v>
      </c>
      <c r="C287" s="725" t="str">
        <f>IF(E287&gt;0,'FTE Budget'!AL$17,"")</f>
        <v/>
      </c>
      <c r="D287" s="725" t="str">
        <f>IF(E287&gt;0,'FTE Budget'!AO$17,"")</f>
        <v/>
      </c>
    </row>
    <row r="288" spans="1:6" ht="12.75">
      <c r="A288" s="722" t="str">
        <f t="shared" si="30"/>
        <v>TBD</v>
      </c>
      <c r="B288" s="722" t="s">
        <v>353</v>
      </c>
      <c r="C288" s="725" t="str">
        <f>IF(E288&gt;0,'FTE Budget'!J$17,"")</f>
        <v/>
      </c>
      <c r="D288" s="725" t="str">
        <f>IF(E288&gt;0,'FTE Budget'!M$17,"")</f>
        <v/>
      </c>
      <c r="E288" s="848">
        <f>SUMIF('FTE Budget'!AV:AV,'EPM Main Load'!B288,'FTE Budget'!AW:AW)</f>
        <v>0</v>
      </c>
      <c r="F288" s="737">
        <f>SUMIF('FTE Budget'!AV:AV,'EPM Main Load'!B288,'FTE Budget'!BC:BC)</f>
        <v>0</v>
      </c>
    </row>
    <row r="289" spans="1:6" ht="12.75">
      <c r="A289" s="722" t="str">
        <f t="shared" si="30"/>
        <v>TBD</v>
      </c>
      <c r="B289" s="722" t="str">
        <f t="shared" ref="B289:B297" si="33">B288</f>
        <v>EPA</v>
      </c>
      <c r="C289" s="725" t="str">
        <f>IF(E289&gt;0,'FTE Budget'!Q$17,"")</f>
        <v/>
      </c>
      <c r="D289" s="725" t="str">
        <f>IF(E289&gt;0,'FTE Budget'!T$17,"")</f>
        <v/>
      </c>
      <c r="E289" s="848">
        <f>SUMIF('FTE Budget'!AV:AV,'EPM Main Load'!B289,'FTE Budget'!AX:AX)</f>
        <v>0</v>
      </c>
      <c r="F289" s="737">
        <f>SUMIF('FTE Budget'!AV:AV,'EPM Main Load'!B289,'FTE Budget'!BD:BD)</f>
        <v>0</v>
      </c>
    </row>
    <row r="290" spans="1:6" ht="12.75">
      <c r="A290" s="722" t="str">
        <f t="shared" si="30"/>
        <v>TBD</v>
      </c>
      <c r="B290" s="722" t="str">
        <f t="shared" si="33"/>
        <v>EPA</v>
      </c>
      <c r="C290" s="725" t="str">
        <f>IF(E290&gt;0,'FTE Budget'!X$17,"")</f>
        <v/>
      </c>
      <c r="D290" s="725" t="str">
        <f>IF(E290&gt;0,'FTE Budget'!AA$17,"")</f>
        <v/>
      </c>
      <c r="E290" s="848">
        <f>SUMIF('FTE Budget'!AV:AV,'EPM Main Load'!B290,'FTE Budget'!AY:AY)</f>
        <v>0</v>
      </c>
      <c r="F290" s="737">
        <f>SUMIF('FTE Budget'!AV:AV,'EPM Main Load'!B290,'FTE Budget'!BE:BE)</f>
        <v>0</v>
      </c>
    </row>
    <row r="291" spans="1:6" ht="12.75">
      <c r="A291" s="722" t="str">
        <f t="shared" si="30"/>
        <v>TBD</v>
      </c>
      <c r="B291" s="722" t="str">
        <f t="shared" si="33"/>
        <v>EPA</v>
      </c>
      <c r="C291" s="725" t="str">
        <f>IF(E291&gt;0,'FTE Budget'!AE$17,"")</f>
        <v/>
      </c>
      <c r="D291" s="725" t="str">
        <f>IF(E291&gt;0,'FTE Budget'!AH$17,"")</f>
        <v/>
      </c>
      <c r="E291" s="848">
        <f>SUMIF('FTE Budget'!AV:AV,'EPM Main Load'!B291,'FTE Budget'!AZ:AZ)</f>
        <v>0</v>
      </c>
      <c r="F291" s="737">
        <f>SUMIF('FTE Budget'!AV:AV,'EPM Main Load'!B291,'FTE Budget'!BF:BF)</f>
        <v>0</v>
      </c>
    </row>
    <row r="292" spans="1:6" ht="12.75">
      <c r="A292" s="722" t="str">
        <f t="shared" si="30"/>
        <v>TBD</v>
      </c>
      <c r="B292" s="722" t="str">
        <f t="shared" si="33"/>
        <v>EPA</v>
      </c>
      <c r="C292" s="725" t="str">
        <f>IF(E292&gt;0,'FTE Budget'!AL$17,"")</f>
        <v/>
      </c>
      <c r="D292" s="725" t="str">
        <f>IF(E292&gt;0,'FTE Budget'!AO$17,"")</f>
        <v/>
      </c>
      <c r="E292" s="848">
        <f>SUMIF('FTE Budget'!AV:AV,'EPM Main Load'!B292,'FTE Budget'!BA:BA)</f>
        <v>0</v>
      </c>
      <c r="F292" s="737">
        <f>SUMIF('FTE Budget'!AV:AV,'EPM Main Load'!B292,'FTE Budget'!BG:BG)</f>
        <v>0</v>
      </c>
    </row>
    <row r="293" spans="1:6" ht="12.75">
      <c r="A293" s="722" t="str">
        <f t="shared" si="30"/>
        <v>TBD</v>
      </c>
      <c r="B293" s="722" t="str">
        <f t="shared" si="33"/>
        <v>EPA</v>
      </c>
      <c r="C293" s="725" t="str">
        <f>IF(E293&gt;0,'FTE Budget'!J$17,"")</f>
        <v/>
      </c>
      <c r="D293" s="725" t="str">
        <f>IF(E293&gt;0,'FTE Budget'!M$17,"")</f>
        <v/>
      </c>
    </row>
    <row r="294" spans="1:6" ht="12.75">
      <c r="A294" s="722" t="str">
        <f t="shared" si="30"/>
        <v>TBD</v>
      </c>
      <c r="B294" s="722" t="str">
        <f t="shared" si="33"/>
        <v>EPA</v>
      </c>
      <c r="C294" s="725" t="str">
        <f>IF(E294&gt;0,'FTE Budget'!Q$17,"")</f>
        <v/>
      </c>
      <c r="D294" s="725" t="str">
        <f>IF(E294&gt;0,'FTE Budget'!T$17,"")</f>
        <v/>
      </c>
    </row>
    <row r="295" spans="1:6" ht="12.75">
      <c r="A295" s="722" t="str">
        <f t="shared" si="30"/>
        <v>TBD</v>
      </c>
      <c r="B295" s="722" t="str">
        <f t="shared" si="33"/>
        <v>EPA</v>
      </c>
      <c r="C295" s="725" t="str">
        <f>IF(E295&gt;0,'FTE Budget'!X$17,"")</f>
        <v/>
      </c>
      <c r="D295" s="725" t="str">
        <f>IF(E295&gt;0,'FTE Budget'!AA$17,"")</f>
        <v/>
      </c>
    </row>
    <row r="296" spans="1:6" ht="12.75">
      <c r="A296" s="722" t="str">
        <f t="shared" si="30"/>
        <v>TBD</v>
      </c>
      <c r="B296" s="722" t="str">
        <f t="shared" si="33"/>
        <v>EPA</v>
      </c>
      <c r="C296" s="725" t="str">
        <f>IF(E296&gt;0,'FTE Budget'!AE$17,"")</f>
        <v/>
      </c>
      <c r="D296" s="725" t="str">
        <f>IF(E296&gt;0,'FTE Budget'!AH$17,"")</f>
        <v/>
      </c>
    </row>
    <row r="297" spans="1:6" ht="12.75">
      <c r="A297" s="722" t="str">
        <f t="shared" si="30"/>
        <v>TBD</v>
      </c>
      <c r="B297" s="722" t="str">
        <f t="shared" si="33"/>
        <v>EPA</v>
      </c>
      <c r="C297" s="725" t="str">
        <f>IF(E297&gt;0,'FTE Budget'!AL$17,"")</f>
        <v/>
      </c>
      <c r="D297" s="725" t="str">
        <f>IF(E297&gt;0,'FTE Budget'!AO$17,"")</f>
        <v/>
      </c>
    </row>
    <row r="298" spans="1:6" ht="12.75">
      <c r="A298" s="722" t="str">
        <f t="shared" si="30"/>
        <v>TBD</v>
      </c>
      <c r="B298" s="722" t="s">
        <v>354</v>
      </c>
      <c r="C298" s="725" t="str">
        <f>IF(E298&gt;0,'FTE Budget'!J$17,"")</f>
        <v/>
      </c>
      <c r="D298" s="725" t="str">
        <f>IF(E298&gt;0,'FTE Budget'!M$17,"")</f>
        <v/>
      </c>
      <c r="E298" s="848">
        <f>SUMIF('FTE Budget'!AV:AV,'EPM Main Load'!B298,'FTE Budget'!AW:AW)</f>
        <v>0</v>
      </c>
      <c r="F298" s="737">
        <f>SUMIF('FTE Budget'!AV:AV,'EPM Main Load'!B298,'FTE Budget'!BC:BC)</f>
        <v>0</v>
      </c>
    </row>
    <row r="299" spans="1:6" ht="12.75">
      <c r="A299" s="722" t="str">
        <f t="shared" si="30"/>
        <v>TBD</v>
      </c>
      <c r="B299" s="722" t="str">
        <f t="shared" ref="B299:B307" si="34">B298</f>
        <v>EPC</v>
      </c>
      <c r="C299" s="725" t="str">
        <f>IF(E299&gt;0,'FTE Budget'!Q$17,"")</f>
        <v/>
      </c>
      <c r="D299" s="725" t="str">
        <f>IF(E299&gt;0,'FTE Budget'!T$17,"")</f>
        <v/>
      </c>
      <c r="E299" s="848">
        <f>SUMIF('FTE Budget'!AV:AV,'EPM Main Load'!B299,'FTE Budget'!AX:AX)</f>
        <v>0</v>
      </c>
      <c r="F299" s="737">
        <f>SUMIF('FTE Budget'!AV:AV,'EPM Main Load'!B299,'FTE Budget'!BD:BD)</f>
        <v>0</v>
      </c>
    </row>
    <row r="300" spans="1:6" ht="12.75">
      <c r="A300" s="722" t="str">
        <f t="shared" si="30"/>
        <v>TBD</v>
      </c>
      <c r="B300" s="722" t="str">
        <f t="shared" si="34"/>
        <v>EPC</v>
      </c>
      <c r="C300" s="725" t="str">
        <f>IF(E300&gt;0,'FTE Budget'!X$17,"")</f>
        <v/>
      </c>
      <c r="D300" s="725" t="str">
        <f>IF(E300&gt;0,'FTE Budget'!AA$17,"")</f>
        <v/>
      </c>
      <c r="E300" s="848">
        <f>SUMIF('FTE Budget'!AV:AV,'EPM Main Load'!B300,'FTE Budget'!AY:AY)</f>
        <v>0</v>
      </c>
      <c r="F300" s="737">
        <f>SUMIF('FTE Budget'!AV:AV,'EPM Main Load'!B300,'FTE Budget'!BE:BE)</f>
        <v>0</v>
      </c>
    </row>
    <row r="301" spans="1:6" ht="12.75">
      <c r="A301" s="722" t="str">
        <f t="shared" si="30"/>
        <v>TBD</v>
      </c>
      <c r="B301" s="722" t="str">
        <f t="shared" si="34"/>
        <v>EPC</v>
      </c>
      <c r="C301" s="725" t="str">
        <f>IF(E301&gt;0,'FTE Budget'!AE$17,"")</f>
        <v/>
      </c>
      <c r="D301" s="725" t="str">
        <f>IF(E301&gt;0,'FTE Budget'!AH$17,"")</f>
        <v/>
      </c>
      <c r="E301" s="848">
        <f>SUMIF('FTE Budget'!AV:AV,'EPM Main Load'!B301,'FTE Budget'!AZ:AZ)</f>
        <v>0</v>
      </c>
      <c r="F301" s="737">
        <f>SUMIF('FTE Budget'!AV:AV,'EPM Main Load'!B301,'FTE Budget'!BF:BF)</f>
        <v>0</v>
      </c>
    </row>
    <row r="302" spans="1:6" ht="12.75">
      <c r="A302" s="722" t="str">
        <f t="shared" si="30"/>
        <v>TBD</v>
      </c>
      <c r="B302" s="722" t="str">
        <f t="shared" si="34"/>
        <v>EPC</v>
      </c>
      <c r="C302" s="725" t="str">
        <f>IF(E302&gt;0,'FTE Budget'!AL$17,"")</f>
        <v/>
      </c>
      <c r="D302" s="725" t="str">
        <f>IF(E302&gt;0,'FTE Budget'!AO$17,"")</f>
        <v/>
      </c>
      <c r="E302" s="848">
        <f>SUMIF('FTE Budget'!AV:AV,'EPM Main Load'!B302,'FTE Budget'!BA:BA)</f>
        <v>0</v>
      </c>
      <c r="F302" s="737">
        <f>SUMIF('FTE Budget'!AV:AV,'EPM Main Load'!B302,'FTE Budget'!BG:BG)</f>
        <v>0</v>
      </c>
    </row>
    <row r="303" spans="1:6" ht="12.75">
      <c r="A303" s="722" t="str">
        <f t="shared" si="30"/>
        <v>TBD</v>
      </c>
      <c r="B303" s="722" t="str">
        <f t="shared" si="34"/>
        <v>EPC</v>
      </c>
      <c r="C303" s="725" t="str">
        <f>IF(E303&gt;0,'FTE Budget'!J$17,"")</f>
        <v/>
      </c>
      <c r="D303" s="725" t="str">
        <f>IF(E303&gt;0,'FTE Budget'!M$17,"")</f>
        <v/>
      </c>
    </row>
    <row r="304" spans="1:6" ht="12.75">
      <c r="A304" s="722" t="str">
        <f t="shared" si="30"/>
        <v>TBD</v>
      </c>
      <c r="B304" s="722" t="str">
        <f t="shared" si="34"/>
        <v>EPC</v>
      </c>
      <c r="C304" s="725" t="str">
        <f>IF(E304&gt;0,'FTE Budget'!Q$17,"")</f>
        <v/>
      </c>
      <c r="D304" s="725" t="str">
        <f>IF(E304&gt;0,'FTE Budget'!T$17,"")</f>
        <v/>
      </c>
    </row>
    <row r="305" spans="1:6" ht="12.75">
      <c r="A305" s="722" t="str">
        <f t="shared" si="30"/>
        <v>TBD</v>
      </c>
      <c r="B305" s="722" t="str">
        <f t="shared" si="34"/>
        <v>EPC</v>
      </c>
      <c r="C305" s="725" t="str">
        <f>IF(E305&gt;0,'FTE Budget'!X$17,"")</f>
        <v/>
      </c>
      <c r="D305" s="725" t="str">
        <f>IF(E305&gt;0,'FTE Budget'!AA$17,"")</f>
        <v/>
      </c>
    </row>
    <row r="306" spans="1:6" ht="12.75">
      <c r="A306" s="722" t="str">
        <f t="shared" si="30"/>
        <v>TBD</v>
      </c>
      <c r="B306" s="722" t="str">
        <f t="shared" si="34"/>
        <v>EPC</v>
      </c>
      <c r="C306" s="725" t="str">
        <f>IF(E306&gt;0,'FTE Budget'!AE$17,"")</f>
        <v/>
      </c>
      <c r="D306" s="725" t="str">
        <f>IF(E306&gt;0,'FTE Budget'!AH$17,"")</f>
        <v/>
      </c>
    </row>
    <row r="307" spans="1:6" ht="12.75">
      <c r="A307" s="722" t="str">
        <f t="shared" si="30"/>
        <v>TBD</v>
      </c>
      <c r="B307" s="722" t="str">
        <f t="shared" si="34"/>
        <v>EPC</v>
      </c>
      <c r="C307" s="725" t="str">
        <f>IF(E307&gt;0,'FTE Budget'!AL$17,"")</f>
        <v/>
      </c>
      <c r="D307" s="725" t="str">
        <f>IF(E307&gt;0,'FTE Budget'!AO$17,"")</f>
        <v/>
      </c>
    </row>
    <row r="308" spans="1:6" ht="12.75">
      <c r="A308" s="722" t="str">
        <f t="shared" si="30"/>
        <v>TBD</v>
      </c>
      <c r="B308" s="722" t="s">
        <v>355</v>
      </c>
      <c r="C308" s="725" t="str">
        <f>IF(E308&gt;0,'FTE Budget'!J$17,"")</f>
        <v/>
      </c>
      <c r="D308" s="725" t="str">
        <f>IF(E308&gt;0,'FTE Budget'!M$17,"")</f>
        <v/>
      </c>
      <c r="E308" s="848">
        <f>SUMIF('FTE Budget'!AV:AV,'EPM Main Load'!B308,'FTE Budget'!AW:AW)</f>
        <v>0</v>
      </c>
      <c r="F308" s="737">
        <f>SUMIF('FTE Budget'!AV:AV,'EPM Main Load'!B308,'FTE Budget'!BC:BC)</f>
        <v>0</v>
      </c>
    </row>
    <row r="309" spans="1:6" ht="12.75">
      <c r="A309" s="722" t="str">
        <f t="shared" si="30"/>
        <v>TBD</v>
      </c>
      <c r="B309" s="722" t="str">
        <f t="shared" ref="B309:B317" si="35">B308</f>
        <v>EPE</v>
      </c>
      <c r="C309" s="725" t="str">
        <f>IF(E309&gt;0,'FTE Budget'!Q$17,"")</f>
        <v/>
      </c>
      <c r="D309" s="725" t="str">
        <f>IF(E309&gt;0,'FTE Budget'!T$17,"")</f>
        <v/>
      </c>
      <c r="E309" s="848">
        <f>SUMIF('FTE Budget'!AV:AV,'EPM Main Load'!B309,'FTE Budget'!AX:AX)</f>
        <v>0</v>
      </c>
      <c r="F309" s="737">
        <f>SUMIF('FTE Budget'!AV:AV,'EPM Main Load'!B309,'FTE Budget'!BD:BD)</f>
        <v>0</v>
      </c>
    </row>
    <row r="310" spans="1:6" ht="12.75">
      <c r="A310" s="722" t="str">
        <f t="shared" si="30"/>
        <v>TBD</v>
      </c>
      <c r="B310" s="722" t="str">
        <f t="shared" si="35"/>
        <v>EPE</v>
      </c>
      <c r="C310" s="725" t="str">
        <f>IF(E310&gt;0,'FTE Budget'!X$17,"")</f>
        <v/>
      </c>
      <c r="D310" s="725" t="str">
        <f>IF(E310&gt;0,'FTE Budget'!AA$17,"")</f>
        <v/>
      </c>
      <c r="E310" s="848">
        <f>SUMIF('FTE Budget'!AV:AV,'EPM Main Load'!B310,'FTE Budget'!AY:AY)</f>
        <v>0</v>
      </c>
      <c r="F310" s="737">
        <f>SUMIF('FTE Budget'!AV:AV,'EPM Main Load'!B310,'FTE Budget'!BE:BE)</f>
        <v>0</v>
      </c>
    </row>
    <row r="311" spans="1:6" ht="12.75">
      <c r="A311" s="722" t="str">
        <f t="shared" si="30"/>
        <v>TBD</v>
      </c>
      <c r="B311" s="722" t="str">
        <f t="shared" si="35"/>
        <v>EPE</v>
      </c>
      <c r="C311" s="725" t="str">
        <f>IF(E311&gt;0,'FTE Budget'!AE$17,"")</f>
        <v/>
      </c>
      <c r="D311" s="725" t="str">
        <f>IF(E311&gt;0,'FTE Budget'!AH$17,"")</f>
        <v/>
      </c>
      <c r="E311" s="848">
        <f>SUMIF('FTE Budget'!AV:AV,'EPM Main Load'!B311,'FTE Budget'!AZ:AZ)</f>
        <v>0</v>
      </c>
      <c r="F311" s="737">
        <f>SUMIF('FTE Budget'!AV:AV,'EPM Main Load'!B311,'FTE Budget'!BF:BF)</f>
        <v>0</v>
      </c>
    </row>
    <row r="312" spans="1:6" ht="12.75">
      <c r="A312" s="722" t="str">
        <f t="shared" si="30"/>
        <v>TBD</v>
      </c>
      <c r="B312" s="722" t="str">
        <f t="shared" si="35"/>
        <v>EPE</v>
      </c>
      <c r="C312" s="725" t="str">
        <f>IF(E312&gt;0,'FTE Budget'!AL$17,"")</f>
        <v/>
      </c>
      <c r="D312" s="725" t="str">
        <f>IF(E312&gt;0,'FTE Budget'!AO$17,"")</f>
        <v/>
      </c>
      <c r="E312" s="848">
        <f>SUMIF('FTE Budget'!AV:AV,'EPM Main Load'!B312,'FTE Budget'!BA:BA)</f>
        <v>0</v>
      </c>
      <c r="F312" s="737">
        <f>SUMIF('FTE Budget'!AV:AV,'EPM Main Load'!B312,'FTE Budget'!BG:BG)</f>
        <v>0</v>
      </c>
    </row>
    <row r="313" spans="1:6" ht="12.75">
      <c r="A313" s="722" t="str">
        <f t="shared" si="30"/>
        <v>TBD</v>
      </c>
      <c r="B313" s="722" t="str">
        <f t="shared" si="35"/>
        <v>EPE</v>
      </c>
      <c r="C313" s="725" t="str">
        <f>IF(E313&gt;0,'FTE Budget'!J$17,"")</f>
        <v/>
      </c>
      <c r="D313" s="725" t="str">
        <f>IF(E313&gt;0,'FTE Budget'!M$17,"")</f>
        <v/>
      </c>
    </row>
    <row r="314" spans="1:6" ht="12.75">
      <c r="A314" s="722" t="str">
        <f t="shared" si="30"/>
        <v>TBD</v>
      </c>
      <c r="B314" s="722" t="str">
        <f t="shared" si="35"/>
        <v>EPE</v>
      </c>
      <c r="C314" s="725" t="str">
        <f>IF(E314&gt;0,'FTE Budget'!Q$17,"")</f>
        <v/>
      </c>
      <c r="D314" s="725" t="str">
        <f>IF(E314&gt;0,'FTE Budget'!T$17,"")</f>
        <v/>
      </c>
    </row>
    <row r="315" spans="1:6" ht="12.75">
      <c r="A315" s="722" t="str">
        <f t="shared" si="30"/>
        <v>TBD</v>
      </c>
      <c r="B315" s="722" t="str">
        <f t="shared" si="35"/>
        <v>EPE</v>
      </c>
      <c r="C315" s="725" t="str">
        <f>IF(E315&gt;0,'FTE Budget'!X$17,"")</f>
        <v/>
      </c>
      <c r="D315" s="725" t="str">
        <f>IF(E315&gt;0,'FTE Budget'!AA$17,"")</f>
        <v/>
      </c>
    </row>
    <row r="316" spans="1:6" ht="12.75">
      <c r="A316" s="722" t="str">
        <f t="shared" si="30"/>
        <v>TBD</v>
      </c>
      <c r="B316" s="722" t="str">
        <f t="shared" si="35"/>
        <v>EPE</v>
      </c>
      <c r="C316" s="725" t="str">
        <f>IF(E316&gt;0,'FTE Budget'!AE$17,"")</f>
        <v/>
      </c>
      <c r="D316" s="725" t="str">
        <f>IF(E316&gt;0,'FTE Budget'!AH$17,"")</f>
        <v/>
      </c>
    </row>
    <row r="317" spans="1:6" ht="12.75">
      <c r="A317" s="722" t="str">
        <f t="shared" si="30"/>
        <v>TBD</v>
      </c>
      <c r="B317" s="722" t="str">
        <f t="shared" si="35"/>
        <v>EPE</v>
      </c>
      <c r="C317" s="725" t="str">
        <f>IF(E317&gt;0,'FTE Budget'!AL$17,"")</f>
        <v/>
      </c>
      <c r="D317" s="725" t="str">
        <f>IF(E317&gt;0,'FTE Budget'!AO$17,"")</f>
        <v/>
      </c>
    </row>
    <row r="318" spans="1:6" ht="12.75">
      <c r="A318" s="722" t="str">
        <f t="shared" si="30"/>
        <v>TBD</v>
      </c>
      <c r="B318" s="722" t="s">
        <v>356</v>
      </c>
      <c r="C318" s="725" t="str">
        <f>IF(E318&gt;0,'FTE Budget'!J$17,"")</f>
        <v/>
      </c>
      <c r="D318" s="725" t="str">
        <f>IF(E318&gt;0,'FTE Budget'!M$17,"")</f>
        <v/>
      </c>
      <c r="E318" s="848">
        <f>SUMIF('FTE Budget'!AV:AV,'EPM Main Load'!B318,'FTE Budget'!AW:AW)</f>
        <v>0</v>
      </c>
      <c r="F318" s="737">
        <f>SUMIF('FTE Budget'!AV:AV,'EPM Main Load'!B318,'FTE Budget'!BC:BC)</f>
        <v>0</v>
      </c>
    </row>
    <row r="319" spans="1:6" ht="12.75">
      <c r="A319" s="722" t="str">
        <f t="shared" si="30"/>
        <v>TBD</v>
      </c>
      <c r="B319" s="722" t="str">
        <f t="shared" ref="B319:B327" si="36">B318</f>
        <v>EPL</v>
      </c>
      <c r="C319" s="725" t="str">
        <f>IF(E319&gt;0,'FTE Budget'!Q$17,"")</f>
        <v/>
      </c>
      <c r="D319" s="725" t="str">
        <f>IF(E319&gt;0,'FTE Budget'!T$17,"")</f>
        <v/>
      </c>
      <c r="E319" s="848">
        <f>SUMIF('FTE Budget'!AV:AV,'EPM Main Load'!B319,'FTE Budget'!AX:AX)</f>
        <v>0</v>
      </c>
      <c r="F319" s="737">
        <f>SUMIF('FTE Budget'!AV:AV,'EPM Main Load'!B319,'FTE Budget'!BD:BD)</f>
        <v>0</v>
      </c>
    </row>
    <row r="320" spans="1:6" ht="12.75">
      <c r="A320" s="722" t="str">
        <f t="shared" si="30"/>
        <v>TBD</v>
      </c>
      <c r="B320" s="722" t="str">
        <f t="shared" si="36"/>
        <v>EPL</v>
      </c>
      <c r="C320" s="725" t="str">
        <f>IF(E320&gt;0,'FTE Budget'!X$17,"")</f>
        <v/>
      </c>
      <c r="D320" s="725" t="str">
        <f>IF(E320&gt;0,'FTE Budget'!AA$17,"")</f>
        <v/>
      </c>
      <c r="E320" s="848">
        <f>SUMIF('FTE Budget'!AV:AV,'EPM Main Load'!B320,'FTE Budget'!AY:AY)</f>
        <v>0</v>
      </c>
      <c r="F320" s="737">
        <f>SUMIF('FTE Budget'!AV:AV,'EPM Main Load'!B320,'FTE Budget'!BE:BE)</f>
        <v>0</v>
      </c>
    </row>
    <row r="321" spans="1:6" ht="12.75">
      <c r="A321" s="722" t="str">
        <f t="shared" si="30"/>
        <v>TBD</v>
      </c>
      <c r="B321" s="722" t="str">
        <f t="shared" si="36"/>
        <v>EPL</v>
      </c>
      <c r="C321" s="725" t="str">
        <f>IF(E321&gt;0,'FTE Budget'!AE$17,"")</f>
        <v/>
      </c>
      <c r="D321" s="725" t="str">
        <f>IF(E321&gt;0,'FTE Budget'!AH$17,"")</f>
        <v/>
      </c>
      <c r="E321" s="848">
        <f>SUMIF('FTE Budget'!AV:AV,'EPM Main Load'!B321,'FTE Budget'!AZ:AZ)</f>
        <v>0</v>
      </c>
      <c r="F321" s="737">
        <f>SUMIF('FTE Budget'!AV:AV,'EPM Main Load'!B321,'FTE Budget'!BF:BF)</f>
        <v>0</v>
      </c>
    </row>
    <row r="322" spans="1:6" ht="12.75">
      <c r="A322" s="722" t="str">
        <f t="shared" si="30"/>
        <v>TBD</v>
      </c>
      <c r="B322" s="722" t="str">
        <f t="shared" si="36"/>
        <v>EPL</v>
      </c>
      <c r="C322" s="725" t="str">
        <f>IF(E322&gt;0,'FTE Budget'!AL$17,"")</f>
        <v/>
      </c>
      <c r="D322" s="725" t="str">
        <f>IF(E322&gt;0,'FTE Budget'!AO$17,"")</f>
        <v/>
      </c>
      <c r="E322" s="848">
        <f>SUMIF('FTE Budget'!AV:AV,'EPM Main Load'!B322,'FTE Budget'!BA:BA)</f>
        <v>0</v>
      </c>
      <c r="F322" s="737">
        <f>SUMIF('FTE Budget'!AV:AV,'EPM Main Load'!B322,'FTE Budget'!BG:BG)</f>
        <v>0</v>
      </c>
    </row>
    <row r="323" spans="1:6" ht="12.75">
      <c r="A323" s="722" t="str">
        <f t="shared" si="30"/>
        <v>TBD</v>
      </c>
      <c r="B323" s="722" t="str">
        <f t="shared" si="36"/>
        <v>EPL</v>
      </c>
      <c r="C323" s="725" t="str">
        <f>IF(E323&gt;0,'FTE Budget'!J$17,"")</f>
        <v/>
      </c>
      <c r="D323" s="725" t="str">
        <f>IF(E323&gt;0,'FTE Budget'!M$17,"")</f>
        <v/>
      </c>
    </row>
    <row r="324" spans="1:6" ht="12.75">
      <c r="A324" s="722" t="str">
        <f t="shared" si="30"/>
        <v>TBD</v>
      </c>
      <c r="B324" s="722" t="str">
        <f t="shared" si="36"/>
        <v>EPL</v>
      </c>
      <c r="C324" s="725" t="str">
        <f>IF(E324&gt;0,'FTE Budget'!Q$17,"")</f>
        <v/>
      </c>
      <c r="D324" s="725" t="str">
        <f>IF(E324&gt;0,'FTE Budget'!T$17,"")</f>
        <v/>
      </c>
    </row>
    <row r="325" spans="1:6" ht="12.75">
      <c r="A325" s="722" t="str">
        <f t="shared" si="30"/>
        <v>TBD</v>
      </c>
      <c r="B325" s="722" t="str">
        <f t="shared" si="36"/>
        <v>EPL</v>
      </c>
      <c r="C325" s="725" t="str">
        <f>IF(E325&gt;0,'FTE Budget'!X$17,"")</f>
        <v/>
      </c>
      <c r="D325" s="725" t="str">
        <f>IF(E325&gt;0,'FTE Budget'!AA$17,"")</f>
        <v/>
      </c>
    </row>
    <row r="326" spans="1:6" ht="12.75">
      <c r="A326" s="722" t="str">
        <f t="shared" si="30"/>
        <v>TBD</v>
      </c>
      <c r="B326" s="722" t="str">
        <f t="shared" si="36"/>
        <v>EPL</v>
      </c>
      <c r="C326" s="725" t="str">
        <f>IF(E326&gt;0,'FTE Budget'!AE$17,"")</f>
        <v/>
      </c>
      <c r="D326" s="725" t="str">
        <f>IF(E326&gt;0,'FTE Budget'!AH$17,"")</f>
        <v/>
      </c>
    </row>
    <row r="327" spans="1:6" ht="12.75">
      <c r="A327" s="722" t="str">
        <f t="shared" si="30"/>
        <v>TBD</v>
      </c>
      <c r="B327" s="722" t="str">
        <f t="shared" si="36"/>
        <v>EPL</v>
      </c>
      <c r="C327" s="725" t="str">
        <f>IF(E327&gt;0,'FTE Budget'!AL$17,"")</f>
        <v/>
      </c>
      <c r="D327" s="725" t="str">
        <f>IF(E327&gt;0,'FTE Budget'!AO$17,"")</f>
        <v/>
      </c>
    </row>
    <row r="328" spans="1:6" ht="12.75">
      <c r="A328" s="722" t="str">
        <f t="shared" si="30"/>
        <v>TBD</v>
      </c>
      <c r="B328" s="722" t="s">
        <v>357</v>
      </c>
      <c r="C328" s="725" t="str">
        <f>IF(E328&gt;0,'FTE Budget'!J$17,"")</f>
        <v/>
      </c>
      <c r="D328" s="725" t="str">
        <f>IF(E328&gt;0,'FTE Budget'!M$17,"")</f>
        <v/>
      </c>
      <c r="E328" s="848">
        <f>SUMIF('FTE Budget'!AV:AV,'EPM Main Load'!B328,'FTE Budget'!AW:AW)</f>
        <v>0</v>
      </c>
      <c r="F328" s="737">
        <f>SUMIF('FTE Budget'!AV:AV,'EPM Main Load'!B328,'FTE Budget'!BC:BC)</f>
        <v>0</v>
      </c>
    </row>
    <row r="329" spans="1:6" ht="12.75">
      <c r="A329" s="722" t="str">
        <f t="shared" ref="A329:A392" si="37">$D$5</f>
        <v>TBD</v>
      </c>
      <c r="B329" s="722" t="str">
        <f t="shared" ref="B329:B337" si="38">B328</f>
        <v>IMC</v>
      </c>
      <c r="C329" s="725" t="str">
        <f>IF(E329&gt;0,'FTE Budget'!Q$17,"")</f>
        <v/>
      </c>
      <c r="D329" s="725" t="str">
        <f>IF(E329&gt;0,'FTE Budget'!T$17,"")</f>
        <v/>
      </c>
      <c r="E329" s="848">
        <f>SUMIF('FTE Budget'!AV:AV,'EPM Main Load'!B329,'FTE Budget'!AX:AX)</f>
        <v>0</v>
      </c>
      <c r="F329" s="737">
        <f>SUMIF('FTE Budget'!AV:AV,'EPM Main Load'!B329,'FTE Budget'!BD:BD)</f>
        <v>0</v>
      </c>
    </row>
    <row r="330" spans="1:6" ht="12.75">
      <c r="A330" s="722" t="str">
        <f t="shared" si="37"/>
        <v>TBD</v>
      </c>
      <c r="B330" s="722" t="str">
        <f t="shared" si="38"/>
        <v>IMC</v>
      </c>
      <c r="C330" s="725" t="str">
        <f>IF(E330&gt;0,'FTE Budget'!X$17,"")</f>
        <v/>
      </c>
      <c r="D330" s="725" t="str">
        <f>IF(E330&gt;0,'FTE Budget'!AA$17,"")</f>
        <v/>
      </c>
      <c r="E330" s="848">
        <f>SUMIF('FTE Budget'!AV:AV,'EPM Main Load'!B330,'FTE Budget'!AY:AY)</f>
        <v>0</v>
      </c>
      <c r="F330" s="737">
        <f>SUMIF('FTE Budget'!AV:AV,'EPM Main Load'!B330,'FTE Budget'!BE:BE)</f>
        <v>0</v>
      </c>
    </row>
    <row r="331" spans="1:6" ht="12.75">
      <c r="A331" s="722" t="str">
        <f t="shared" si="37"/>
        <v>TBD</v>
      </c>
      <c r="B331" s="722" t="str">
        <f t="shared" si="38"/>
        <v>IMC</v>
      </c>
      <c r="C331" s="725" t="str">
        <f>IF(E331&gt;0,'FTE Budget'!AE$17,"")</f>
        <v/>
      </c>
      <c r="D331" s="725" t="str">
        <f>IF(E331&gt;0,'FTE Budget'!AH$17,"")</f>
        <v/>
      </c>
      <c r="E331" s="848">
        <f>SUMIF('FTE Budget'!AV:AV,'EPM Main Load'!B331,'FTE Budget'!AZ:AZ)</f>
        <v>0</v>
      </c>
      <c r="F331" s="737">
        <f>SUMIF('FTE Budget'!AV:AV,'EPM Main Load'!B331,'FTE Budget'!BF:BF)</f>
        <v>0</v>
      </c>
    </row>
    <row r="332" spans="1:6" ht="12.75">
      <c r="A332" s="722" t="str">
        <f t="shared" si="37"/>
        <v>TBD</v>
      </c>
      <c r="B332" s="722" t="str">
        <f t="shared" si="38"/>
        <v>IMC</v>
      </c>
      <c r="C332" s="725" t="str">
        <f>IF(E332&gt;0,'FTE Budget'!AL$17,"")</f>
        <v/>
      </c>
      <c r="D332" s="725" t="str">
        <f>IF(E332&gt;0,'FTE Budget'!AO$17,"")</f>
        <v/>
      </c>
      <c r="E332" s="848">
        <f>SUMIF('FTE Budget'!AV:AV,'EPM Main Load'!B332,'FTE Budget'!BA:BA)</f>
        <v>0</v>
      </c>
      <c r="F332" s="737">
        <f>SUMIF('FTE Budget'!AV:AV,'EPM Main Load'!B332,'FTE Budget'!BG:BG)</f>
        <v>0</v>
      </c>
    </row>
    <row r="333" spans="1:6" ht="12.75">
      <c r="A333" s="722" t="str">
        <f t="shared" si="37"/>
        <v>TBD</v>
      </c>
      <c r="B333" s="722" t="str">
        <f t="shared" si="38"/>
        <v>IMC</v>
      </c>
      <c r="C333" s="725" t="str">
        <f>IF(E333&gt;0,'FTE Budget'!J$17,"")</f>
        <v/>
      </c>
      <c r="D333" s="725" t="str">
        <f>IF(E333&gt;0,'FTE Budget'!M$17,"")</f>
        <v/>
      </c>
    </row>
    <row r="334" spans="1:6" ht="12.75">
      <c r="A334" s="722" t="str">
        <f t="shared" si="37"/>
        <v>TBD</v>
      </c>
      <c r="B334" s="722" t="str">
        <f t="shared" si="38"/>
        <v>IMC</v>
      </c>
      <c r="C334" s="725" t="str">
        <f>IF(E334&gt;0,'FTE Budget'!Q$17,"")</f>
        <v/>
      </c>
      <c r="D334" s="725" t="str">
        <f>IF(E334&gt;0,'FTE Budget'!T$17,"")</f>
        <v/>
      </c>
    </row>
    <row r="335" spans="1:6" ht="12.75">
      <c r="A335" s="722" t="str">
        <f t="shared" si="37"/>
        <v>TBD</v>
      </c>
      <c r="B335" s="722" t="str">
        <f t="shared" si="38"/>
        <v>IMC</v>
      </c>
      <c r="C335" s="725" t="str">
        <f>IF(E335&gt;0,'FTE Budget'!X$17,"")</f>
        <v/>
      </c>
      <c r="D335" s="725" t="str">
        <f>IF(E335&gt;0,'FTE Budget'!AA$17,"")</f>
        <v/>
      </c>
    </row>
    <row r="336" spans="1:6" ht="12.75">
      <c r="A336" s="722" t="str">
        <f t="shared" si="37"/>
        <v>TBD</v>
      </c>
      <c r="B336" s="722" t="str">
        <f t="shared" si="38"/>
        <v>IMC</v>
      </c>
      <c r="C336" s="725" t="str">
        <f>IF(E336&gt;0,'FTE Budget'!AE$17,"")</f>
        <v/>
      </c>
      <c r="D336" s="725" t="str">
        <f>IF(E336&gt;0,'FTE Budget'!AH$17,"")</f>
        <v/>
      </c>
    </row>
    <row r="337" spans="1:6" ht="12.75">
      <c r="A337" s="722" t="str">
        <f t="shared" si="37"/>
        <v>TBD</v>
      </c>
      <c r="B337" s="722" t="str">
        <f t="shared" si="38"/>
        <v>IMC</v>
      </c>
      <c r="C337" s="725" t="str">
        <f>IF(E337&gt;0,'FTE Budget'!AL$17,"")</f>
        <v/>
      </c>
      <c r="D337" s="725" t="str">
        <f>IF(E337&gt;0,'FTE Budget'!AO$17,"")</f>
        <v/>
      </c>
    </row>
    <row r="338" spans="1:6" ht="12.75">
      <c r="A338" s="722" t="str">
        <f t="shared" si="37"/>
        <v>TBD</v>
      </c>
      <c r="B338" s="722" t="s">
        <v>358</v>
      </c>
      <c r="C338" s="725" t="str">
        <f>IF(E338&gt;0,'FTE Budget'!J$17,"")</f>
        <v/>
      </c>
      <c r="D338" s="725" t="str">
        <f>IF(E338&gt;0,'FTE Budget'!M$17,"")</f>
        <v/>
      </c>
      <c r="E338" s="848">
        <f>SUMIF('FTE Budget'!AV:AV,'EPM Main Load'!B338,'FTE Budget'!AW:AW)</f>
        <v>0</v>
      </c>
      <c r="F338" s="737">
        <f>SUMIF('FTE Budget'!AV:AV,'EPM Main Load'!B338,'FTE Budget'!BC:BC)</f>
        <v>0</v>
      </c>
    </row>
    <row r="339" spans="1:6" ht="12.75">
      <c r="A339" s="722" t="str">
        <f t="shared" si="37"/>
        <v>TBD</v>
      </c>
      <c r="B339" s="722" t="str">
        <f t="shared" ref="B339:B347" si="39">B338</f>
        <v>IMCS</v>
      </c>
      <c r="C339" s="725" t="str">
        <f>IF(E339&gt;0,'FTE Budget'!Q$17,"")</f>
        <v/>
      </c>
      <c r="D339" s="725" t="str">
        <f>IF(E339&gt;0,'FTE Budget'!T$17,"")</f>
        <v/>
      </c>
      <c r="E339" s="848">
        <f>SUMIF('FTE Budget'!AV:AV,'EPM Main Load'!B339,'FTE Budget'!AX:AX)</f>
        <v>0</v>
      </c>
      <c r="F339" s="737">
        <f>SUMIF('FTE Budget'!AV:AV,'EPM Main Load'!B339,'FTE Budget'!BD:BD)</f>
        <v>0</v>
      </c>
    </row>
    <row r="340" spans="1:6" ht="12.75">
      <c r="A340" s="722" t="str">
        <f t="shared" si="37"/>
        <v>TBD</v>
      </c>
      <c r="B340" s="722" t="str">
        <f t="shared" si="39"/>
        <v>IMCS</v>
      </c>
      <c r="C340" s="725" t="str">
        <f>IF(E340&gt;0,'FTE Budget'!X$17,"")</f>
        <v/>
      </c>
      <c r="D340" s="725" t="str">
        <f>IF(E340&gt;0,'FTE Budget'!AA$17,"")</f>
        <v/>
      </c>
      <c r="E340" s="848">
        <f>SUMIF('FTE Budget'!AV:AV,'EPM Main Load'!B340,'FTE Budget'!AY:AY)</f>
        <v>0</v>
      </c>
      <c r="F340" s="737">
        <f>SUMIF('FTE Budget'!AV:AV,'EPM Main Load'!B340,'FTE Budget'!BE:BE)</f>
        <v>0</v>
      </c>
    </row>
    <row r="341" spans="1:6" ht="12.75">
      <c r="A341" s="722" t="str">
        <f t="shared" si="37"/>
        <v>TBD</v>
      </c>
      <c r="B341" s="722" t="str">
        <f t="shared" si="39"/>
        <v>IMCS</v>
      </c>
      <c r="C341" s="725" t="str">
        <f>IF(E341&gt;0,'FTE Budget'!AE$17,"")</f>
        <v/>
      </c>
      <c r="D341" s="725" t="str">
        <f>IF(E341&gt;0,'FTE Budget'!AH$17,"")</f>
        <v/>
      </c>
      <c r="E341" s="848">
        <f>SUMIF('FTE Budget'!AV:AV,'EPM Main Load'!B341,'FTE Budget'!AZ:AZ)</f>
        <v>0</v>
      </c>
      <c r="F341" s="737">
        <f>SUMIF('FTE Budget'!AV:AV,'EPM Main Load'!B341,'FTE Budget'!BF:BF)</f>
        <v>0</v>
      </c>
    </row>
    <row r="342" spans="1:6" ht="12.75">
      <c r="A342" s="722" t="str">
        <f t="shared" si="37"/>
        <v>TBD</v>
      </c>
      <c r="B342" s="722" t="str">
        <f t="shared" si="39"/>
        <v>IMCS</v>
      </c>
      <c r="C342" s="725" t="str">
        <f>IF(E342&gt;0,'FTE Budget'!AL$17,"")</f>
        <v/>
      </c>
      <c r="D342" s="725" t="str">
        <f>IF(E342&gt;0,'FTE Budget'!AO$17,"")</f>
        <v/>
      </c>
      <c r="E342" s="848">
        <f>SUMIF('FTE Budget'!AV:AV,'EPM Main Load'!B342,'FTE Budget'!BA:BA)</f>
        <v>0</v>
      </c>
      <c r="F342" s="737">
        <f>SUMIF('FTE Budget'!AV:AV,'EPM Main Load'!B342,'FTE Budget'!BG:BG)</f>
        <v>0</v>
      </c>
    </row>
    <row r="343" spans="1:6" ht="12.75">
      <c r="A343" s="722" t="str">
        <f t="shared" si="37"/>
        <v>TBD</v>
      </c>
      <c r="B343" s="722" t="str">
        <f t="shared" si="39"/>
        <v>IMCS</v>
      </c>
      <c r="C343" s="725" t="str">
        <f>IF(E343&gt;0,'FTE Budget'!J$17,"")</f>
        <v/>
      </c>
      <c r="D343" s="725" t="str">
        <f>IF(E343&gt;0,'FTE Budget'!M$17,"")</f>
        <v/>
      </c>
    </row>
    <row r="344" spans="1:6" ht="12.75">
      <c r="A344" s="722" t="str">
        <f t="shared" si="37"/>
        <v>TBD</v>
      </c>
      <c r="B344" s="722" t="str">
        <f t="shared" si="39"/>
        <v>IMCS</v>
      </c>
      <c r="C344" s="725" t="str">
        <f>IF(E344&gt;0,'FTE Budget'!Q$17,"")</f>
        <v/>
      </c>
      <c r="D344" s="725" t="str">
        <f>IF(E344&gt;0,'FTE Budget'!T$17,"")</f>
        <v/>
      </c>
    </row>
    <row r="345" spans="1:6" ht="12.75">
      <c r="A345" s="722" t="str">
        <f t="shared" si="37"/>
        <v>TBD</v>
      </c>
      <c r="B345" s="722" t="str">
        <f t="shared" si="39"/>
        <v>IMCS</v>
      </c>
      <c r="C345" s="725" t="str">
        <f>IF(E345&gt;0,'FTE Budget'!X$17,"")</f>
        <v/>
      </c>
      <c r="D345" s="725" t="str">
        <f>IF(E345&gt;0,'FTE Budget'!AA$17,"")</f>
        <v/>
      </c>
    </row>
    <row r="346" spans="1:6" ht="12.75">
      <c r="A346" s="722" t="str">
        <f t="shared" si="37"/>
        <v>TBD</v>
      </c>
      <c r="B346" s="722" t="str">
        <f t="shared" si="39"/>
        <v>IMCS</v>
      </c>
      <c r="C346" s="725" t="str">
        <f>IF(E346&gt;0,'FTE Budget'!AE$17,"")</f>
        <v/>
      </c>
      <c r="D346" s="725" t="str">
        <f>IF(E346&gt;0,'FTE Budget'!AH$17,"")</f>
        <v/>
      </c>
    </row>
    <row r="347" spans="1:6" ht="12.75">
      <c r="A347" s="722" t="str">
        <f t="shared" si="37"/>
        <v>TBD</v>
      </c>
      <c r="B347" s="722" t="str">
        <f t="shared" si="39"/>
        <v>IMCS</v>
      </c>
      <c r="C347" s="725" t="str">
        <f>IF(E347&gt;0,'FTE Budget'!AL$17,"")</f>
        <v/>
      </c>
      <c r="D347" s="725" t="str">
        <f>IF(E347&gt;0,'FTE Budget'!AO$17,"")</f>
        <v/>
      </c>
    </row>
    <row r="348" spans="1:6" ht="12.75">
      <c r="A348" s="722" t="str">
        <f t="shared" si="37"/>
        <v>TBD</v>
      </c>
      <c r="B348" s="722" t="s">
        <v>359</v>
      </c>
      <c r="C348" s="725" t="str">
        <f>IF(E348&gt;0,'FTE Budget'!J$17,"")</f>
        <v/>
      </c>
      <c r="D348" s="725" t="str">
        <f>IF(E348&gt;0,'FTE Budget'!M$17,"")</f>
        <v/>
      </c>
      <c r="E348" s="848">
        <f>SUMIF('FTE Budget'!AV:AV,'EPM Main Load'!B348,'FTE Budget'!AW:AW)</f>
        <v>0</v>
      </c>
      <c r="F348" s="737">
        <f>SUMIF('FTE Budget'!AV:AV,'EPM Main Load'!B348,'FTE Budget'!BC:BC)</f>
        <v>0</v>
      </c>
    </row>
    <row r="349" spans="1:6" ht="12.75">
      <c r="A349" s="722" t="str">
        <f t="shared" si="37"/>
        <v>TBD</v>
      </c>
      <c r="B349" s="722" t="str">
        <f t="shared" ref="B349:B357" si="40">B348</f>
        <v>IMP</v>
      </c>
      <c r="C349" s="725" t="str">
        <f>IF(E349&gt;0,'FTE Budget'!Q$17,"")</f>
        <v/>
      </c>
      <c r="D349" s="725" t="str">
        <f>IF(E349&gt;0,'FTE Budget'!T$17,"")</f>
        <v/>
      </c>
      <c r="E349" s="848">
        <f>SUMIF('FTE Budget'!AV:AV,'EPM Main Load'!B349,'FTE Budget'!AX:AX)</f>
        <v>0</v>
      </c>
      <c r="F349" s="737">
        <f>SUMIF('FTE Budget'!AV:AV,'EPM Main Load'!B349,'FTE Budget'!BD:BD)</f>
        <v>0</v>
      </c>
    </row>
    <row r="350" spans="1:6" ht="12.75">
      <c r="A350" s="722" t="str">
        <f t="shared" si="37"/>
        <v>TBD</v>
      </c>
      <c r="B350" s="722" t="str">
        <f t="shared" si="40"/>
        <v>IMP</v>
      </c>
      <c r="C350" s="725" t="str">
        <f>IF(E350&gt;0,'FTE Budget'!X$17,"")</f>
        <v/>
      </c>
      <c r="D350" s="725" t="str">
        <f>IF(E350&gt;0,'FTE Budget'!AA$17,"")</f>
        <v/>
      </c>
      <c r="E350" s="848">
        <f>SUMIF('FTE Budget'!AV:AV,'EPM Main Load'!B350,'FTE Budget'!AY:AY)</f>
        <v>0</v>
      </c>
      <c r="F350" s="737">
        <f>SUMIF('FTE Budget'!AV:AV,'EPM Main Load'!B350,'FTE Budget'!BE:BE)</f>
        <v>0</v>
      </c>
    </row>
    <row r="351" spans="1:6" ht="12.75">
      <c r="A351" s="722" t="str">
        <f t="shared" si="37"/>
        <v>TBD</v>
      </c>
      <c r="B351" s="722" t="str">
        <f t="shared" si="40"/>
        <v>IMP</v>
      </c>
      <c r="C351" s="725" t="str">
        <f>IF(E351&gt;0,'FTE Budget'!AE$17,"")</f>
        <v/>
      </c>
      <c r="D351" s="725" t="str">
        <f>IF(E351&gt;0,'FTE Budget'!AH$17,"")</f>
        <v/>
      </c>
      <c r="E351" s="848">
        <f>SUMIF('FTE Budget'!AV:AV,'EPM Main Load'!B351,'FTE Budget'!AZ:AZ)</f>
        <v>0</v>
      </c>
      <c r="F351" s="737">
        <f>SUMIF('FTE Budget'!AV:AV,'EPM Main Load'!B351,'FTE Budget'!BF:BF)</f>
        <v>0</v>
      </c>
    </row>
    <row r="352" spans="1:6" ht="12.75">
      <c r="A352" s="722" t="str">
        <f t="shared" si="37"/>
        <v>TBD</v>
      </c>
      <c r="B352" s="722" t="str">
        <f t="shared" si="40"/>
        <v>IMP</v>
      </c>
      <c r="C352" s="725" t="str">
        <f>IF(E352&gt;0,'FTE Budget'!AL$17,"")</f>
        <v/>
      </c>
      <c r="D352" s="725" t="str">
        <f>IF(E352&gt;0,'FTE Budget'!AO$17,"")</f>
        <v/>
      </c>
      <c r="E352" s="848">
        <f>SUMIF('FTE Budget'!AV:AV,'EPM Main Load'!B352,'FTE Budget'!BA:BA)</f>
        <v>0</v>
      </c>
      <c r="F352" s="737">
        <f>SUMIF('FTE Budget'!AV:AV,'EPM Main Load'!B352,'FTE Budget'!BG:BG)</f>
        <v>0</v>
      </c>
    </row>
    <row r="353" spans="1:6" ht="12.75">
      <c r="A353" s="722" t="str">
        <f t="shared" si="37"/>
        <v>TBD</v>
      </c>
      <c r="B353" s="722" t="str">
        <f t="shared" si="40"/>
        <v>IMP</v>
      </c>
      <c r="C353" s="725" t="str">
        <f>IF(E353&gt;0,'FTE Budget'!J$17,"")</f>
        <v/>
      </c>
      <c r="D353" s="725" t="str">
        <f>IF(E353&gt;0,'FTE Budget'!M$17,"")</f>
        <v/>
      </c>
    </row>
    <row r="354" spans="1:6" ht="12.75">
      <c r="A354" s="722" t="str">
        <f t="shared" si="37"/>
        <v>TBD</v>
      </c>
      <c r="B354" s="722" t="str">
        <f t="shared" si="40"/>
        <v>IMP</v>
      </c>
      <c r="C354" s="725" t="str">
        <f>IF(E354&gt;0,'FTE Budget'!Q$17,"")</f>
        <v/>
      </c>
      <c r="D354" s="725" t="str">
        <f>IF(E354&gt;0,'FTE Budget'!T$17,"")</f>
        <v/>
      </c>
    </row>
    <row r="355" spans="1:6" ht="12.75">
      <c r="A355" s="722" t="str">
        <f t="shared" si="37"/>
        <v>TBD</v>
      </c>
      <c r="B355" s="722" t="str">
        <f t="shared" si="40"/>
        <v>IMP</v>
      </c>
      <c r="C355" s="725" t="str">
        <f>IF(E355&gt;0,'FTE Budget'!X$17,"")</f>
        <v/>
      </c>
      <c r="D355" s="725" t="str">
        <f>IF(E355&gt;0,'FTE Budget'!AA$17,"")</f>
        <v/>
      </c>
    </row>
    <row r="356" spans="1:6" ht="12.75">
      <c r="A356" s="722" t="str">
        <f t="shared" si="37"/>
        <v>TBD</v>
      </c>
      <c r="B356" s="722" t="str">
        <f t="shared" si="40"/>
        <v>IMP</v>
      </c>
      <c r="C356" s="725" t="str">
        <f>IF(E356&gt;0,'FTE Budget'!AE$17,"")</f>
        <v/>
      </c>
      <c r="D356" s="725" t="str">
        <f>IF(E356&gt;0,'FTE Budget'!AH$17,"")</f>
        <v/>
      </c>
    </row>
    <row r="357" spans="1:6" ht="12.75">
      <c r="A357" s="722" t="str">
        <f t="shared" si="37"/>
        <v>TBD</v>
      </c>
      <c r="B357" s="722" t="str">
        <f t="shared" si="40"/>
        <v>IMP</v>
      </c>
      <c r="C357" s="725" t="str">
        <f>IF(E357&gt;0,'FTE Budget'!AL$17,"")</f>
        <v/>
      </c>
      <c r="D357" s="725" t="str">
        <f>IF(E357&gt;0,'FTE Budget'!AO$17,"")</f>
        <v/>
      </c>
    </row>
    <row r="358" spans="1:6" ht="12.75">
      <c r="A358" s="722" t="str">
        <f t="shared" si="37"/>
        <v>TBD</v>
      </c>
      <c r="B358" s="722" t="s">
        <v>360</v>
      </c>
      <c r="C358" s="725" t="str">
        <f>IF(E358&gt;0,'FTE Budget'!J$17,"")</f>
        <v/>
      </c>
      <c r="D358" s="725" t="str">
        <f>IF(E358&gt;0,'FTE Budget'!M$17,"")</f>
        <v/>
      </c>
      <c r="E358" s="848">
        <f>SUMIF('FTE Budget'!AV:AV,'EPM Main Load'!B358,'FTE Budget'!AW:AW)</f>
        <v>0</v>
      </c>
      <c r="F358" s="737">
        <f>SUMIF('FTE Budget'!AV:AV,'EPM Main Load'!B358,'FTE Budget'!BC:BC)</f>
        <v>0</v>
      </c>
    </row>
    <row r="359" spans="1:6" ht="12.75">
      <c r="A359" s="722" t="str">
        <f t="shared" si="37"/>
        <v>TBD</v>
      </c>
      <c r="B359" s="722" t="str">
        <f t="shared" ref="B359:B367" si="41">B358</f>
        <v>IMS</v>
      </c>
      <c r="C359" s="725" t="str">
        <f>IF(E359&gt;0,'FTE Budget'!Q$17,"")</f>
        <v/>
      </c>
      <c r="D359" s="725" t="str">
        <f>IF(E359&gt;0,'FTE Budget'!T$17,"")</f>
        <v/>
      </c>
      <c r="E359" s="848">
        <f>SUMIF('FTE Budget'!AV:AV,'EPM Main Load'!B359,'FTE Budget'!AX:AX)</f>
        <v>0</v>
      </c>
      <c r="F359" s="737">
        <f>SUMIF('FTE Budget'!AV:AV,'EPM Main Load'!B359,'FTE Budget'!BD:BD)</f>
        <v>0</v>
      </c>
    </row>
    <row r="360" spans="1:6" ht="12.75">
      <c r="A360" s="722" t="str">
        <f t="shared" si="37"/>
        <v>TBD</v>
      </c>
      <c r="B360" s="722" t="str">
        <f t="shared" si="41"/>
        <v>IMS</v>
      </c>
      <c r="C360" s="725" t="str">
        <f>IF(E360&gt;0,'FTE Budget'!X$17,"")</f>
        <v/>
      </c>
      <c r="D360" s="725" t="str">
        <f>IF(E360&gt;0,'FTE Budget'!AA$17,"")</f>
        <v/>
      </c>
      <c r="E360" s="848">
        <f>SUMIF('FTE Budget'!AV:AV,'EPM Main Load'!B360,'FTE Budget'!AY:AY)</f>
        <v>0</v>
      </c>
      <c r="F360" s="737">
        <f>SUMIF('FTE Budget'!AV:AV,'EPM Main Load'!B360,'FTE Budget'!BE:BE)</f>
        <v>0</v>
      </c>
    </row>
    <row r="361" spans="1:6" ht="12.75">
      <c r="A361" s="722" t="str">
        <f t="shared" si="37"/>
        <v>TBD</v>
      </c>
      <c r="B361" s="722" t="str">
        <f t="shared" si="41"/>
        <v>IMS</v>
      </c>
      <c r="C361" s="725" t="str">
        <f>IF(E361&gt;0,'FTE Budget'!AE$17,"")</f>
        <v/>
      </c>
      <c r="D361" s="725" t="str">
        <f>IF(E361&gt;0,'FTE Budget'!AH$17,"")</f>
        <v/>
      </c>
      <c r="E361" s="848">
        <f>SUMIF('FTE Budget'!AV:AV,'EPM Main Load'!B361,'FTE Budget'!AZ:AZ)</f>
        <v>0</v>
      </c>
      <c r="F361" s="737">
        <f>SUMIF('FTE Budget'!AV:AV,'EPM Main Load'!B361,'FTE Budget'!BF:BF)</f>
        <v>0</v>
      </c>
    </row>
    <row r="362" spans="1:6" ht="12.75">
      <c r="A362" s="722" t="str">
        <f t="shared" si="37"/>
        <v>TBD</v>
      </c>
      <c r="B362" s="722" t="str">
        <f t="shared" si="41"/>
        <v>IMS</v>
      </c>
      <c r="C362" s="725" t="str">
        <f>IF(E362&gt;0,'FTE Budget'!AL$17,"")</f>
        <v/>
      </c>
      <c r="D362" s="725" t="str">
        <f>IF(E362&gt;0,'FTE Budget'!AO$17,"")</f>
        <v/>
      </c>
      <c r="E362" s="848">
        <f>SUMIF('FTE Budget'!AV:AV,'EPM Main Load'!B362,'FTE Budget'!BA:BA)</f>
        <v>0</v>
      </c>
      <c r="F362" s="737">
        <f>SUMIF('FTE Budget'!AV:AV,'EPM Main Load'!B362,'FTE Budget'!BG:BG)</f>
        <v>0</v>
      </c>
    </row>
    <row r="363" spans="1:6" ht="12.75">
      <c r="A363" s="722" t="str">
        <f t="shared" si="37"/>
        <v>TBD</v>
      </c>
      <c r="B363" s="722" t="str">
        <f t="shared" si="41"/>
        <v>IMS</v>
      </c>
      <c r="C363" s="725" t="str">
        <f>IF(E363&gt;0,'FTE Budget'!J$17,"")</f>
        <v/>
      </c>
      <c r="D363" s="725" t="str">
        <f>IF(E363&gt;0,'FTE Budget'!M$17,"")</f>
        <v/>
      </c>
    </row>
    <row r="364" spans="1:6" ht="12.75">
      <c r="A364" s="722" t="str">
        <f t="shared" si="37"/>
        <v>TBD</v>
      </c>
      <c r="B364" s="722" t="str">
        <f t="shared" si="41"/>
        <v>IMS</v>
      </c>
      <c r="C364" s="725" t="str">
        <f>IF(E364&gt;0,'FTE Budget'!Q$17,"")</f>
        <v/>
      </c>
      <c r="D364" s="725" t="str">
        <f>IF(E364&gt;0,'FTE Budget'!T$17,"")</f>
        <v/>
      </c>
    </row>
    <row r="365" spans="1:6" ht="12.75">
      <c r="A365" s="722" t="str">
        <f t="shared" si="37"/>
        <v>TBD</v>
      </c>
      <c r="B365" s="722" t="str">
        <f t="shared" si="41"/>
        <v>IMS</v>
      </c>
      <c r="C365" s="725" t="str">
        <f>IF(E365&gt;0,'FTE Budget'!X$17,"")</f>
        <v/>
      </c>
      <c r="D365" s="725" t="str">
        <f>IF(E365&gt;0,'FTE Budget'!AA$17,"")</f>
        <v/>
      </c>
    </row>
    <row r="366" spans="1:6" ht="12.75">
      <c r="A366" s="722" t="str">
        <f t="shared" si="37"/>
        <v>TBD</v>
      </c>
      <c r="B366" s="722" t="str">
        <f t="shared" si="41"/>
        <v>IMS</v>
      </c>
      <c r="C366" s="725" t="str">
        <f>IF(E366&gt;0,'FTE Budget'!AE$17,"")</f>
        <v/>
      </c>
      <c r="D366" s="725" t="str">
        <f>IF(E366&gt;0,'FTE Budget'!AH$17,"")</f>
        <v/>
      </c>
    </row>
    <row r="367" spans="1:6" ht="12.75">
      <c r="A367" s="722" t="str">
        <f t="shared" si="37"/>
        <v>TBD</v>
      </c>
      <c r="B367" s="722" t="str">
        <f t="shared" si="41"/>
        <v>IMS</v>
      </c>
      <c r="C367" s="725" t="str">
        <f>IF(E367&gt;0,'FTE Budget'!AL$17,"")</f>
        <v/>
      </c>
      <c r="D367" s="725" t="str">
        <f>IF(E367&gt;0,'FTE Budget'!AO$17,"")</f>
        <v/>
      </c>
    </row>
    <row r="368" spans="1:6" ht="12.75">
      <c r="A368" s="722" t="str">
        <f t="shared" si="37"/>
        <v>TBD</v>
      </c>
      <c r="B368" s="722" t="s">
        <v>361</v>
      </c>
      <c r="C368" s="725" t="str">
        <f>IF(E368&gt;0,'FTE Budget'!J$17,"")</f>
        <v/>
      </c>
      <c r="D368" s="725" t="str">
        <f>IF(E368&gt;0,'FTE Budget'!M$17,"")</f>
        <v/>
      </c>
      <c r="E368" s="848">
        <f>SUMIF('FTE Budget'!AV:AV,'EPM Main Load'!B368,'FTE Budget'!AW:AW)</f>
        <v>0</v>
      </c>
      <c r="F368" s="737">
        <f>SUMIF('FTE Budget'!AV:AV,'EPM Main Load'!B368,'FTE Budget'!BC:BC)</f>
        <v>0</v>
      </c>
    </row>
    <row r="369" spans="1:6" ht="12.75">
      <c r="A369" s="722" t="str">
        <f t="shared" si="37"/>
        <v>TBD</v>
      </c>
      <c r="B369" s="722" t="str">
        <f t="shared" ref="B369:B377" si="42">B368</f>
        <v>IMSP</v>
      </c>
      <c r="C369" s="725" t="str">
        <f>IF(E369&gt;0,'FTE Budget'!Q$17,"")</f>
        <v/>
      </c>
      <c r="D369" s="725" t="str">
        <f>IF(E369&gt;0,'FTE Budget'!T$17,"")</f>
        <v/>
      </c>
      <c r="E369" s="848">
        <f>SUMIF('FTE Budget'!AV:AV,'EPM Main Load'!B369,'FTE Budget'!AX:AX)</f>
        <v>0</v>
      </c>
      <c r="F369" s="737">
        <f>SUMIF('FTE Budget'!AV:AV,'EPM Main Load'!B369,'FTE Budget'!BD:BD)</f>
        <v>0</v>
      </c>
    </row>
    <row r="370" spans="1:6" ht="12.75">
      <c r="A370" s="722" t="str">
        <f t="shared" si="37"/>
        <v>TBD</v>
      </c>
      <c r="B370" s="722" t="str">
        <f t="shared" si="42"/>
        <v>IMSP</v>
      </c>
      <c r="C370" s="725" t="str">
        <f>IF(E370&gt;0,'FTE Budget'!X$17,"")</f>
        <v/>
      </c>
      <c r="D370" s="725" t="str">
        <f>IF(E370&gt;0,'FTE Budget'!AA$17,"")</f>
        <v/>
      </c>
      <c r="E370" s="848">
        <f>SUMIF('FTE Budget'!AV:AV,'EPM Main Load'!B370,'FTE Budget'!AY:AY)</f>
        <v>0</v>
      </c>
      <c r="F370" s="737">
        <f>SUMIF('FTE Budget'!AV:AV,'EPM Main Load'!B370,'FTE Budget'!BE:BE)</f>
        <v>0</v>
      </c>
    </row>
    <row r="371" spans="1:6" ht="12.75">
      <c r="A371" s="722" t="str">
        <f t="shared" si="37"/>
        <v>TBD</v>
      </c>
      <c r="B371" s="722" t="str">
        <f t="shared" si="42"/>
        <v>IMSP</v>
      </c>
      <c r="C371" s="725" t="str">
        <f>IF(E371&gt;0,'FTE Budget'!AE$17,"")</f>
        <v/>
      </c>
      <c r="D371" s="725" t="str">
        <f>IF(E371&gt;0,'FTE Budget'!AH$17,"")</f>
        <v/>
      </c>
      <c r="E371" s="848">
        <f>SUMIF('FTE Budget'!AV:AV,'EPM Main Load'!B371,'FTE Budget'!AZ:AZ)</f>
        <v>0</v>
      </c>
      <c r="F371" s="737">
        <f>SUMIF('FTE Budget'!AV:AV,'EPM Main Load'!B371,'FTE Budget'!BF:BF)</f>
        <v>0</v>
      </c>
    </row>
    <row r="372" spans="1:6" ht="12.75">
      <c r="A372" s="722" t="str">
        <f t="shared" si="37"/>
        <v>TBD</v>
      </c>
      <c r="B372" s="722" t="str">
        <f t="shared" si="42"/>
        <v>IMSP</v>
      </c>
      <c r="C372" s="725" t="str">
        <f>IF(E372&gt;0,'FTE Budget'!AL$17,"")</f>
        <v/>
      </c>
      <c r="D372" s="725" t="str">
        <f>IF(E372&gt;0,'FTE Budget'!AO$17,"")</f>
        <v/>
      </c>
      <c r="E372" s="848">
        <f>SUMIF('FTE Budget'!AV:AV,'EPM Main Load'!B372,'FTE Budget'!BA:BA)</f>
        <v>0</v>
      </c>
      <c r="F372" s="737">
        <f>SUMIF('FTE Budget'!AV:AV,'EPM Main Load'!B372,'FTE Budget'!BG:BG)</f>
        <v>0</v>
      </c>
    </row>
    <row r="373" spans="1:6" ht="12.75">
      <c r="A373" s="722" t="str">
        <f t="shared" si="37"/>
        <v>TBD</v>
      </c>
      <c r="B373" s="722" t="str">
        <f t="shared" si="42"/>
        <v>IMSP</v>
      </c>
      <c r="C373" s="725" t="str">
        <f>IF(E373&gt;0,'FTE Budget'!J$17,"")</f>
        <v/>
      </c>
      <c r="D373" s="725" t="str">
        <f>IF(E373&gt;0,'FTE Budget'!M$17,"")</f>
        <v/>
      </c>
    </row>
    <row r="374" spans="1:6" ht="12.75">
      <c r="A374" s="722" t="str">
        <f t="shared" si="37"/>
        <v>TBD</v>
      </c>
      <c r="B374" s="722" t="str">
        <f t="shared" si="42"/>
        <v>IMSP</v>
      </c>
      <c r="C374" s="725" t="str">
        <f>IF(E374&gt;0,'FTE Budget'!Q$17,"")</f>
        <v/>
      </c>
      <c r="D374" s="725" t="str">
        <f>IF(E374&gt;0,'FTE Budget'!T$17,"")</f>
        <v/>
      </c>
    </row>
    <row r="375" spans="1:6" ht="12.75">
      <c r="A375" s="722" t="str">
        <f t="shared" si="37"/>
        <v>TBD</v>
      </c>
      <c r="B375" s="722" t="str">
        <f t="shared" si="42"/>
        <v>IMSP</v>
      </c>
      <c r="C375" s="725" t="str">
        <f>IF(E375&gt;0,'FTE Budget'!X$17,"")</f>
        <v/>
      </c>
      <c r="D375" s="725" t="str">
        <f>IF(E375&gt;0,'FTE Budget'!AA$17,"")</f>
        <v/>
      </c>
    </row>
    <row r="376" spans="1:6" ht="12.75">
      <c r="A376" s="722" t="str">
        <f t="shared" si="37"/>
        <v>TBD</v>
      </c>
      <c r="B376" s="722" t="str">
        <f t="shared" si="42"/>
        <v>IMSP</v>
      </c>
      <c r="C376" s="725" t="str">
        <f>IF(E376&gt;0,'FTE Budget'!AE$17,"")</f>
        <v/>
      </c>
      <c r="D376" s="725" t="str">
        <f>IF(E376&gt;0,'FTE Budget'!AH$17,"")</f>
        <v/>
      </c>
    </row>
    <row r="377" spans="1:6" ht="12.75">
      <c r="A377" s="722" t="str">
        <f t="shared" si="37"/>
        <v>TBD</v>
      </c>
      <c r="B377" s="722" t="str">
        <f t="shared" si="42"/>
        <v>IMSP</v>
      </c>
      <c r="C377" s="725" t="str">
        <f>IF(E377&gt;0,'FTE Budget'!AL$17,"")</f>
        <v/>
      </c>
      <c r="D377" s="725" t="str">
        <f>IF(E377&gt;0,'FTE Budget'!AO$17,"")</f>
        <v/>
      </c>
    </row>
    <row r="378" spans="1:6" ht="12.75">
      <c r="A378" s="722" t="str">
        <f t="shared" si="37"/>
        <v>TBD</v>
      </c>
      <c r="B378" s="722" t="s">
        <v>362</v>
      </c>
      <c r="C378" s="725" t="str">
        <f>IF(E378&gt;0,'FTE Budget'!J$17,"")</f>
        <v/>
      </c>
      <c r="D378" s="725" t="str">
        <f>IF(E378&gt;0,'FTE Budget'!M$17,"")</f>
        <v/>
      </c>
      <c r="E378" s="848">
        <f>SUMIF('FTE Budget'!AV:AV,'EPM Main Load'!B378,'FTE Budget'!AW:AW)</f>
        <v>0</v>
      </c>
      <c r="F378" s="737">
        <f>SUMIF('FTE Budget'!AV:AV,'EPM Main Load'!B378,'FTE Budget'!BC:BC)</f>
        <v>0</v>
      </c>
    </row>
    <row r="379" spans="1:6" ht="12.75">
      <c r="A379" s="722" t="str">
        <f t="shared" si="37"/>
        <v>TBD</v>
      </c>
      <c r="B379" s="722" t="str">
        <f t="shared" ref="B379:B387" si="43">B378</f>
        <v>IMST</v>
      </c>
      <c r="C379" s="725" t="str">
        <f>IF(E379&gt;0,'FTE Budget'!Q$17,"")</f>
        <v/>
      </c>
      <c r="D379" s="725" t="str">
        <f>IF(E379&gt;0,'FTE Budget'!T$17,"")</f>
        <v/>
      </c>
      <c r="E379" s="848">
        <f>SUMIF('FTE Budget'!AV:AV,'EPM Main Load'!B379,'FTE Budget'!AX:AX)</f>
        <v>0</v>
      </c>
      <c r="F379" s="737">
        <f>SUMIF('FTE Budget'!AV:AV,'EPM Main Load'!B379,'FTE Budget'!BD:BD)</f>
        <v>0</v>
      </c>
    </row>
    <row r="380" spans="1:6" ht="12.75">
      <c r="A380" s="722" t="str">
        <f t="shared" si="37"/>
        <v>TBD</v>
      </c>
      <c r="B380" s="722" t="str">
        <f t="shared" si="43"/>
        <v>IMST</v>
      </c>
      <c r="C380" s="725" t="str">
        <f>IF(E380&gt;0,'FTE Budget'!X$17,"")</f>
        <v/>
      </c>
      <c r="D380" s="725" t="str">
        <f>IF(E380&gt;0,'FTE Budget'!AA$17,"")</f>
        <v/>
      </c>
      <c r="E380" s="848">
        <f>SUMIF('FTE Budget'!AV:AV,'EPM Main Load'!B380,'FTE Budget'!AY:AY)</f>
        <v>0</v>
      </c>
      <c r="F380" s="737">
        <f>SUMIF('FTE Budget'!AV:AV,'EPM Main Load'!B380,'FTE Budget'!BE:BE)</f>
        <v>0</v>
      </c>
    </row>
    <row r="381" spans="1:6" ht="12.75">
      <c r="A381" s="722" t="str">
        <f t="shared" si="37"/>
        <v>TBD</v>
      </c>
      <c r="B381" s="722" t="str">
        <f t="shared" si="43"/>
        <v>IMST</v>
      </c>
      <c r="C381" s="725" t="str">
        <f>IF(E381&gt;0,'FTE Budget'!AE$17,"")</f>
        <v/>
      </c>
      <c r="D381" s="725" t="str">
        <f>IF(E381&gt;0,'FTE Budget'!AH$17,"")</f>
        <v/>
      </c>
      <c r="E381" s="848">
        <f>SUMIF('FTE Budget'!AV:AV,'EPM Main Load'!B381,'FTE Budget'!AZ:AZ)</f>
        <v>0</v>
      </c>
      <c r="F381" s="737">
        <f>SUMIF('FTE Budget'!AV:AV,'EPM Main Load'!B381,'FTE Budget'!BF:BF)</f>
        <v>0</v>
      </c>
    </row>
    <row r="382" spans="1:6" ht="12.75">
      <c r="A382" s="722" t="str">
        <f t="shared" si="37"/>
        <v>TBD</v>
      </c>
      <c r="B382" s="722" t="str">
        <f t="shared" si="43"/>
        <v>IMST</v>
      </c>
      <c r="C382" s="725" t="str">
        <f>IF(E382&gt;0,'FTE Budget'!AL$17,"")</f>
        <v/>
      </c>
      <c r="D382" s="725" t="str">
        <f>IF(E382&gt;0,'FTE Budget'!AO$17,"")</f>
        <v/>
      </c>
      <c r="E382" s="848">
        <f>SUMIF('FTE Budget'!AV:AV,'EPM Main Load'!B382,'FTE Budget'!BA:BA)</f>
        <v>0</v>
      </c>
      <c r="F382" s="737">
        <f>SUMIF('FTE Budget'!AV:AV,'EPM Main Load'!B382,'FTE Budget'!BG:BG)</f>
        <v>0</v>
      </c>
    </row>
    <row r="383" spans="1:6" ht="12.75">
      <c r="A383" s="722" t="str">
        <f t="shared" si="37"/>
        <v>TBD</v>
      </c>
      <c r="B383" s="722" t="str">
        <f t="shared" si="43"/>
        <v>IMST</v>
      </c>
      <c r="C383" s="725" t="str">
        <f>IF(E383&gt;0,'FTE Budget'!J$17,"")</f>
        <v/>
      </c>
      <c r="D383" s="725" t="str">
        <f>IF(E383&gt;0,'FTE Budget'!M$17,"")</f>
        <v/>
      </c>
    </row>
    <row r="384" spans="1:6" ht="12.75">
      <c r="A384" s="722" t="str">
        <f t="shared" si="37"/>
        <v>TBD</v>
      </c>
      <c r="B384" s="722" t="str">
        <f t="shared" si="43"/>
        <v>IMST</v>
      </c>
      <c r="C384" s="725" t="str">
        <f>IF(E384&gt;0,'FTE Budget'!Q$17,"")</f>
        <v/>
      </c>
      <c r="D384" s="725" t="str">
        <f>IF(E384&gt;0,'FTE Budget'!T$17,"")</f>
        <v/>
      </c>
    </row>
    <row r="385" spans="1:6" ht="12.75">
      <c r="A385" s="722" t="str">
        <f t="shared" si="37"/>
        <v>TBD</v>
      </c>
      <c r="B385" s="722" t="str">
        <f t="shared" si="43"/>
        <v>IMST</v>
      </c>
      <c r="C385" s="725" t="str">
        <f>IF(E385&gt;0,'FTE Budget'!X$17,"")</f>
        <v/>
      </c>
      <c r="D385" s="725" t="str">
        <f>IF(E385&gt;0,'FTE Budget'!AA$17,"")</f>
        <v/>
      </c>
    </row>
    <row r="386" spans="1:6" ht="12.75">
      <c r="A386" s="722" t="str">
        <f t="shared" si="37"/>
        <v>TBD</v>
      </c>
      <c r="B386" s="722" t="str">
        <f t="shared" si="43"/>
        <v>IMST</v>
      </c>
      <c r="C386" s="725" t="str">
        <f>IF(E386&gt;0,'FTE Budget'!AE$17,"")</f>
        <v/>
      </c>
      <c r="D386" s="725" t="str">
        <f>IF(E386&gt;0,'FTE Budget'!AH$17,"")</f>
        <v/>
      </c>
    </row>
    <row r="387" spans="1:6" ht="12.75">
      <c r="A387" s="722" t="str">
        <f t="shared" si="37"/>
        <v>TBD</v>
      </c>
      <c r="B387" s="722" t="str">
        <f t="shared" si="43"/>
        <v>IMST</v>
      </c>
      <c r="C387" s="725" t="str">
        <f>IF(E387&gt;0,'FTE Budget'!AL$17,"")</f>
        <v/>
      </c>
      <c r="D387" s="725" t="str">
        <f>IF(E387&gt;0,'FTE Budget'!AO$17,"")</f>
        <v/>
      </c>
    </row>
    <row r="388" spans="1:6" ht="12.75">
      <c r="A388" s="722" t="str">
        <f t="shared" si="37"/>
        <v>TBD</v>
      </c>
      <c r="B388" s="722" t="s">
        <v>363</v>
      </c>
      <c r="C388" s="725" t="str">
        <f>IF(E388&gt;0,'FTE Budget'!J$17,"")</f>
        <v/>
      </c>
      <c r="D388" s="725" t="str">
        <f>IF(E388&gt;0,'FTE Budget'!M$17,"")</f>
        <v/>
      </c>
      <c r="E388" s="848">
        <f>SUMIF('FTE Budget'!AV:AV,'EPM Main Load'!B388,'FTE Budget'!AW:AW)</f>
        <v>0</v>
      </c>
      <c r="F388" s="737">
        <f>SUMIF('FTE Budget'!AV:AV,'EPM Main Load'!B388,'FTE Budget'!BC:BC)</f>
        <v>0</v>
      </c>
    </row>
    <row r="389" spans="1:6" ht="12.75">
      <c r="A389" s="722" t="str">
        <f t="shared" si="37"/>
        <v>TBD</v>
      </c>
      <c r="B389" s="722" t="str">
        <f t="shared" ref="B389:B397" si="44">B388</f>
        <v>IMT</v>
      </c>
      <c r="C389" s="725" t="str">
        <f>IF(E389&gt;0,'FTE Budget'!Q$17,"")</f>
        <v/>
      </c>
      <c r="D389" s="725" t="str">
        <f>IF(E389&gt;0,'FTE Budget'!T$17,"")</f>
        <v/>
      </c>
      <c r="E389" s="848">
        <f>SUMIF('FTE Budget'!AV:AV,'EPM Main Load'!B389,'FTE Budget'!AX:AX)</f>
        <v>0</v>
      </c>
      <c r="F389" s="737">
        <f>SUMIF('FTE Budget'!AV:AV,'EPM Main Load'!B389,'FTE Budget'!BD:BD)</f>
        <v>0</v>
      </c>
    </row>
    <row r="390" spans="1:6" ht="12.75">
      <c r="A390" s="722" t="str">
        <f t="shared" si="37"/>
        <v>TBD</v>
      </c>
      <c r="B390" s="722" t="str">
        <f t="shared" si="44"/>
        <v>IMT</v>
      </c>
      <c r="C390" s="725" t="str">
        <f>IF(E390&gt;0,'FTE Budget'!X$17,"")</f>
        <v/>
      </c>
      <c r="D390" s="725" t="str">
        <f>IF(E390&gt;0,'FTE Budget'!AA$17,"")</f>
        <v/>
      </c>
      <c r="E390" s="848">
        <f>SUMIF('FTE Budget'!AV:AV,'EPM Main Load'!B390,'FTE Budget'!AY:AY)</f>
        <v>0</v>
      </c>
      <c r="F390" s="737">
        <f>SUMIF('FTE Budget'!AV:AV,'EPM Main Load'!B390,'FTE Budget'!BE:BE)</f>
        <v>0</v>
      </c>
    </row>
    <row r="391" spans="1:6" ht="12.75">
      <c r="A391" s="722" t="str">
        <f t="shared" si="37"/>
        <v>TBD</v>
      </c>
      <c r="B391" s="722" t="str">
        <f t="shared" si="44"/>
        <v>IMT</v>
      </c>
      <c r="C391" s="725" t="str">
        <f>IF(E391&gt;0,'FTE Budget'!AE$17,"")</f>
        <v/>
      </c>
      <c r="D391" s="725" t="str">
        <f>IF(E391&gt;0,'FTE Budget'!AH$17,"")</f>
        <v/>
      </c>
      <c r="E391" s="848">
        <f>SUMIF('FTE Budget'!AV:AV,'EPM Main Load'!B391,'FTE Budget'!AZ:AZ)</f>
        <v>0</v>
      </c>
      <c r="F391" s="737">
        <f>SUMIF('FTE Budget'!AV:AV,'EPM Main Load'!B391,'FTE Budget'!BF:BF)</f>
        <v>0</v>
      </c>
    </row>
    <row r="392" spans="1:6" ht="12.75">
      <c r="A392" s="722" t="str">
        <f t="shared" si="37"/>
        <v>TBD</v>
      </c>
      <c r="B392" s="722" t="str">
        <f t="shared" si="44"/>
        <v>IMT</v>
      </c>
      <c r="C392" s="725" t="str">
        <f>IF(E392&gt;0,'FTE Budget'!AL$17,"")</f>
        <v/>
      </c>
      <c r="D392" s="725" t="str">
        <f>IF(E392&gt;0,'FTE Budget'!AO$17,"")</f>
        <v/>
      </c>
      <c r="E392" s="848">
        <f>SUMIF('FTE Budget'!AV:AV,'EPM Main Load'!B392,'FTE Budget'!BA:BA)</f>
        <v>0</v>
      </c>
      <c r="F392" s="737">
        <f>SUMIF('FTE Budget'!AV:AV,'EPM Main Load'!B392,'FTE Budget'!BG:BG)</f>
        <v>0</v>
      </c>
    </row>
    <row r="393" spans="1:6" ht="12.75">
      <c r="A393" s="722" t="str">
        <f t="shared" ref="A393:A456" si="45">$D$5</f>
        <v>TBD</v>
      </c>
      <c r="B393" s="722" t="str">
        <f t="shared" si="44"/>
        <v>IMT</v>
      </c>
      <c r="C393" s="725" t="str">
        <f>IF(E393&gt;0,'FTE Budget'!J$17,"")</f>
        <v/>
      </c>
      <c r="D393" s="725" t="str">
        <f>IF(E393&gt;0,'FTE Budget'!M$17,"")</f>
        <v/>
      </c>
    </row>
    <row r="394" spans="1:6" ht="12.75">
      <c r="A394" s="722" t="str">
        <f t="shared" si="45"/>
        <v>TBD</v>
      </c>
      <c r="B394" s="722" t="str">
        <f t="shared" si="44"/>
        <v>IMT</v>
      </c>
      <c r="C394" s="725" t="str">
        <f>IF(E394&gt;0,'FTE Budget'!Q$17,"")</f>
        <v/>
      </c>
      <c r="D394" s="725" t="str">
        <f>IF(E394&gt;0,'FTE Budget'!T$17,"")</f>
        <v/>
      </c>
    </row>
    <row r="395" spans="1:6" ht="12.75">
      <c r="A395" s="722" t="str">
        <f t="shared" si="45"/>
        <v>TBD</v>
      </c>
      <c r="B395" s="722" t="str">
        <f t="shared" si="44"/>
        <v>IMT</v>
      </c>
      <c r="C395" s="725" t="str">
        <f>IF(E395&gt;0,'FTE Budget'!X$17,"")</f>
        <v/>
      </c>
      <c r="D395" s="725" t="str">
        <f>IF(E395&gt;0,'FTE Budget'!AA$17,"")</f>
        <v/>
      </c>
    </row>
    <row r="396" spans="1:6" ht="12.75">
      <c r="A396" s="722" t="str">
        <f t="shared" si="45"/>
        <v>TBD</v>
      </c>
      <c r="B396" s="722" t="str">
        <f t="shared" si="44"/>
        <v>IMT</v>
      </c>
      <c r="C396" s="725" t="str">
        <f>IF(E396&gt;0,'FTE Budget'!AE$17,"")</f>
        <v/>
      </c>
      <c r="D396" s="725" t="str">
        <f>IF(E396&gt;0,'FTE Budget'!AH$17,"")</f>
        <v/>
      </c>
    </row>
    <row r="397" spans="1:6" ht="12.75">
      <c r="A397" s="722" t="str">
        <f t="shared" si="45"/>
        <v>TBD</v>
      </c>
      <c r="B397" s="722" t="str">
        <f t="shared" si="44"/>
        <v>IMT</v>
      </c>
      <c r="C397" s="725" t="str">
        <f>IF(E397&gt;0,'FTE Budget'!AL$17,"")</f>
        <v/>
      </c>
      <c r="D397" s="725" t="str">
        <f>IF(E397&gt;0,'FTE Budget'!AO$17,"")</f>
        <v/>
      </c>
    </row>
    <row r="398" spans="1:6" ht="12.75">
      <c r="A398" s="722" t="str">
        <f t="shared" si="45"/>
        <v>TBD</v>
      </c>
      <c r="B398" s="722" t="s">
        <v>364</v>
      </c>
      <c r="C398" s="725" t="str">
        <f>IF(E398&gt;0,'FTE Budget'!J$17,"")</f>
        <v/>
      </c>
      <c r="D398" s="725" t="str">
        <f>IF(E398&gt;0,'FTE Budget'!M$17,"")</f>
        <v/>
      </c>
      <c r="E398" s="848">
        <f>SUMIF('FTE Budget'!AV:AV,'EPM Main Load'!B398,'FTE Budget'!AW:AW)</f>
        <v>0</v>
      </c>
      <c r="F398" s="737">
        <f>SUMIF('FTE Budget'!AV:AV,'EPM Main Load'!B398,'FTE Budget'!BC:BC)</f>
        <v>0</v>
      </c>
    </row>
    <row r="399" spans="1:6" ht="12.75">
      <c r="A399" s="722" t="str">
        <f t="shared" si="45"/>
        <v>TBD</v>
      </c>
      <c r="B399" s="722" t="str">
        <f t="shared" ref="B399:B407" si="46">B398</f>
        <v>IMX</v>
      </c>
      <c r="C399" s="725" t="str">
        <f>IF(E399&gt;0,'FTE Budget'!Q$17,"")</f>
        <v/>
      </c>
      <c r="D399" s="725" t="str">
        <f>IF(E399&gt;0,'FTE Budget'!T$17,"")</f>
        <v/>
      </c>
      <c r="E399" s="848">
        <f>SUMIF('FTE Budget'!AV:AV,'EPM Main Load'!B399,'FTE Budget'!AX:AX)</f>
        <v>0</v>
      </c>
      <c r="F399" s="737">
        <f>SUMIF('FTE Budget'!AV:AV,'EPM Main Load'!B399,'FTE Budget'!BD:BD)</f>
        <v>0</v>
      </c>
    </row>
    <row r="400" spans="1:6" ht="12.75">
      <c r="A400" s="722" t="str">
        <f t="shared" si="45"/>
        <v>TBD</v>
      </c>
      <c r="B400" s="722" t="str">
        <f t="shared" si="46"/>
        <v>IMX</v>
      </c>
      <c r="C400" s="725" t="str">
        <f>IF(E400&gt;0,'FTE Budget'!X$17,"")</f>
        <v/>
      </c>
      <c r="D400" s="725" t="str">
        <f>IF(E400&gt;0,'FTE Budget'!AA$17,"")</f>
        <v/>
      </c>
      <c r="E400" s="848">
        <f>SUMIF('FTE Budget'!AV:AV,'EPM Main Load'!B400,'FTE Budget'!AY:AY)</f>
        <v>0</v>
      </c>
      <c r="F400" s="737">
        <f>SUMIF('FTE Budget'!AV:AV,'EPM Main Load'!B400,'FTE Budget'!BE:BE)</f>
        <v>0</v>
      </c>
    </row>
    <row r="401" spans="1:6" ht="12.75">
      <c r="A401" s="722" t="str">
        <f t="shared" si="45"/>
        <v>TBD</v>
      </c>
      <c r="B401" s="722" t="str">
        <f t="shared" si="46"/>
        <v>IMX</v>
      </c>
      <c r="C401" s="725" t="str">
        <f>IF(E401&gt;0,'FTE Budget'!AE$17,"")</f>
        <v/>
      </c>
      <c r="D401" s="725" t="str">
        <f>IF(E401&gt;0,'FTE Budget'!AH$17,"")</f>
        <v/>
      </c>
      <c r="E401" s="848">
        <f>SUMIF('FTE Budget'!AV:AV,'EPM Main Load'!B401,'FTE Budget'!AZ:AZ)</f>
        <v>0</v>
      </c>
      <c r="F401" s="737">
        <f>SUMIF('FTE Budget'!AV:AV,'EPM Main Load'!B401,'FTE Budget'!BF:BF)</f>
        <v>0</v>
      </c>
    </row>
    <row r="402" spans="1:6" ht="12.75">
      <c r="A402" s="722" t="str">
        <f t="shared" si="45"/>
        <v>TBD</v>
      </c>
      <c r="B402" s="722" t="str">
        <f t="shared" si="46"/>
        <v>IMX</v>
      </c>
      <c r="C402" s="725" t="str">
        <f>IF(E402&gt;0,'FTE Budget'!AL$17,"")</f>
        <v/>
      </c>
      <c r="D402" s="725" t="str">
        <f>IF(E402&gt;0,'FTE Budget'!AO$17,"")</f>
        <v/>
      </c>
      <c r="E402" s="848">
        <f>SUMIF('FTE Budget'!AV:AV,'EPM Main Load'!B402,'FTE Budget'!BA:BA)</f>
        <v>0</v>
      </c>
      <c r="F402" s="737">
        <f>SUMIF('FTE Budget'!AV:AV,'EPM Main Load'!B402,'FTE Budget'!BG:BG)</f>
        <v>0</v>
      </c>
    </row>
    <row r="403" spans="1:6" ht="12.75">
      <c r="A403" s="722" t="str">
        <f t="shared" si="45"/>
        <v>TBD</v>
      </c>
      <c r="B403" s="722" t="str">
        <f t="shared" si="46"/>
        <v>IMX</v>
      </c>
      <c r="C403" s="725" t="str">
        <f>IF(E403&gt;0,'FTE Budget'!J$17,"")</f>
        <v/>
      </c>
      <c r="D403" s="725" t="str">
        <f>IF(E403&gt;0,'FTE Budget'!M$17,"")</f>
        <v/>
      </c>
    </row>
    <row r="404" spans="1:6" ht="12.75">
      <c r="A404" s="722" t="str">
        <f t="shared" si="45"/>
        <v>TBD</v>
      </c>
      <c r="B404" s="722" t="str">
        <f t="shared" si="46"/>
        <v>IMX</v>
      </c>
      <c r="C404" s="725" t="str">
        <f>IF(E404&gt;0,'FTE Budget'!Q$17,"")</f>
        <v/>
      </c>
      <c r="D404" s="725" t="str">
        <f>IF(E404&gt;0,'FTE Budget'!T$17,"")</f>
        <v/>
      </c>
    </row>
    <row r="405" spans="1:6" ht="12.75">
      <c r="A405" s="722" t="str">
        <f t="shared" si="45"/>
        <v>TBD</v>
      </c>
      <c r="B405" s="722" t="str">
        <f t="shared" si="46"/>
        <v>IMX</v>
      </c>
      <c r="C405" s="725" t="str">
        <f>IF(E405&gt;0,'FTE Budget'!X$17,"")</f>
        <v/>
      </c>
      <c r="D405" s="725" t="str">
        <f>IF(E405&gt;0,'FTE Budget'!AA$17,"")</f>
        <v/>
      </c>
    </row>
    <row r="406" spans="1:6" ht="12.75">
      <c r="A406" s="722" t="str">
        <f t="shared" si="45"/>
        <v>TBD</v>
      </c>
      <c r="B406" s="722" t="str">
        <f t="shared" si="46"/>
        <v>IMX</v>
      </c>
      <c r="C406" s="725" t="str">
        <f>IF(E406&gt;0,'FTE Budget'!AE$17,"")</f>
        <v/>
      </c>
      <c r="D406" s="725" t="str">
        <f>IF(E406&gt;0,'FTE Budget'!AH$17,"")</f>
        <v/>
      </c>
    </row>
    <row r="407" spans="1:6" ht="12.75">
      <c r="A407" s="722" t="str">
        <f t="shared" si="45"/>
        <v>TBD</v>
      </c>
      <c r="B407" s="722" t="str">
        <f t="shared" si="46"/>
        <v>IMX</v>
      </c>
      <c r="C407" s="725" t="str">
        <f>IF(E407&gt;0,'FTE Budget'!AL$17,"")</f>
        <v/>
      </c>
      <c r="D407" s="725" t="str">
        <f>IF(E407&gt;0,'FTE Budget'!AO$17,"")</f>
        <v/>
      </c>
    </row>
    <row r="408" spans="1:6" ht="12.75">
      <c r="A408" s="722" t="str">
        <f t="shared" si="45"/>
        <v>TBD</v>
      </c>
      <c r="B408" s="722" t="s">
        <v>365</v>
      </c>
      <c r="C408" s="725" t="str">
        <f>IF(E408&gt;0,'FTE Budget'!J$17,"")</f>
        <v/>
      </c>
      <c r="D408" s="725" t="str">
        <f>IF(E408&gt;0,'FTE Budget'!M$17,"")</f>
        <v/>
      </c>
      <c r="E408" s="848">
        <f>SUMIF('FTE Budget'!AV:AV,'EPM Main Load'!B408,'FTE Budget'!AW:AW)</f>
        <v>0</v>
      </c>
      <c r="F408" s="737">
        <f>SUMIF('FTE Budget'!AV:AV,'EPM Main Load'!B408,'FTE Budget'!BC:BC)</f>
        <v>0</v>
      </c>
    </row>
    <row r="409" spans="1:6" ht="12.75">
      <c r="A409" s="722" t="str">
        <f t="shared" si="45"/>
        <v>TBD</v>
      </c>
      <c r="B409" s="722" t="str">
        <f t="shared" ref="B409:B417" si="47">B408</f>
        <v>ITDV</v>
      </c>
      <c r="C409" s="725" t="str">
        <f>IF(E409&gt;0,'FTE Budget'!Q$17,"")</f>
        <v/>
      </c>
      <c r="D409" s="725" t="str">
        <f>IF(E409&gt;0,'FTE Budget'!T$17,"")</f>
        <v/>
      </c>
      <c r="E409" s="848">
        <f>SUMIF('FTE Budget'!AV:AV,'EPM Main Load'!B409,'FTE Budget'!AX:AX)</f>
        <v>0</v>
      </c>
      <c r="F409" s="737">
        <f>SUMIF('FTE Budget'!AV:AV,'EPM Main Load'!B409,'FTE Budget'!BD:BD)</f>
        <v>0</v>
      </c>
    </row>
    <row r="410" spans="1:6" ht="12.75">
      <c r="A410" s="722" t="str">
        <f t="shared" si="45"/>
        <v>TBD</v>
      </c>
      <c r="B410" s="722" t="str">
        <f t="shared" si="47"/>
        <v>ITDV</v>
      </c>
      <c r="C410" s="725" t="str">
        <f>IF(E410&gt;0,'FTE Budget'!X$17,"")</f>
        <v/>
      </c>
      <c r="D410" s="725" t="str">
        <f>IF(E410&gt;0,'FTE Budget'!AA$17,"")</f>
        <v/>
      </c>
      <c r="E410" s="848">
        <f>SUMIF('FTE Budget'!AV:AV,'EPM Main Load'!B410,'FTE Budget'!AY:AY)</f>
        <v>0</v>
      </c>
      <c r="F410" s="737">
        <f>SUMIF('FTE Budget'!AV:AV,'EPM Main Load'!B410,'FTE Budget'!BE:BE)</f>
        <v>0</v>
      </c>
    </row>
    <row r="411" spans="1:6" ht="12.75">
      <c r="A411" s="722" t="str">
        <f t="shared" si="45"/>
        <v>TBD</v>
      </c>
      <c r="B411" s="722" t="str">
        <f t="shared" si="47"/>
        <v>ITDV</v>
      </c>
      <c r="C411" s="725" t="str">
        <f>IF(E411&gt;0,'FTE Budget'!AE$17,"")</f>
        <v/>
      </c>
      <c r="D411" s="725" t="str">
        <f>IF(E411&gt;0,'FTE Budget'!AH$17,"")</f>
        <v/>
      </c>
      <c r="E411" s="848">
        <f>SUMIF('FTE Budget'!AV:AV,'EPM Main Load'!B411,'FTE Budget'!AZ:AZ)</f>
        <v>0</v>
      </c>
      <c r="F411" s="737">
        <f>SUMIF('FTE Budget'!AV:AV,'EPM Main Load'!B411,'FTE Budget'!BF:BF)</f>
        <v>0</v>
      </c>
    </row>
    <row r="412" spans="1:6" ht="12.75">
      <c r="A412" s="722" t="str">
        <f t="shared" si="45"/>
        <v>TBD</v>
      </c>
      <c r="B412" s="722" t="str">
        <f t="shared" si="47"/>
        <v>ITDV</v>
      </c>
      <c r="C412" s="725" t="str">
        <f>IF(E412&gt;0,'FTE Budget'!AL$17,"")</f>
        <v/>
      </c>
      <c r="D412" s="725" t="str">
        <f>IF(E412&gt;0,'FTE Budget'!AO$17,"")</f>
        <v/>
      </c>
      <c r="E412" s="848">
        <f>SUMIF('FTE Budget'!AV:AV,'EPM Main Load'!B412,'FTE Budget'!BA:BA)</f>
        <v>0</v>
      </c>
      <c r="F412" s="737">
        <f>SUMIF('FTE Budget'!AV:AV,'EPM Main Load'!B412,'FTE Budget'!BG:BG)</f>
        <v>0</v>
      </c>
    </row>
    <row r="413" spans="1:6" ht="12.75">
      <c r="A413" s="722" t="str">
        <f t="shared" si="45"/>
        <v>TBD</v>
      </c>
      <c r="B413" s="722" t="str">
        <f t="shared" si="47"/>
        <v>ITDV</v>
      </c>
      <c r="C413" s="725" t="str">
        <f>IF(E413&gt;0,'FTE Budget'!J$17,"")</f>
        <v/>
      </c>
      <c r="D413" s="725" t="str">
        <f>IF(E413&gt;0,'FTE Budget'!M$17,"")</f>
        <v/>
      </c>
    </row>
    <row r="414" spans="1:6" ht="12.75">
      <c r="A414" s="722" t="str">
        <f t="shared" si="45"/>
        <v>TBD</v>
      </c>
      <c r="B414" s="722" t="str">
        <f t="shared" si="47"/>
        <v>ITDV</v>
      </c>
      <c r="C414" s="725" t="str">
        <f>IF(E414&gt;0,'FTE Budget'!Q$17,"")</f>
        <v/>
      </c>
      <c r="D414" s="725" t="str">
        <f>IF(E414&gt;0,'FTE Budget'!T$17,"")</f>
        <v/>
      </c>
    </row>
    <row r="415" spans="1:6" ht="12.75">
      <c r="A415" s="722" t="str">
        <f t="shared" si="45"/>
        <v>TBD</v>
      </c>
      <c r="B415" s="722" t="str">
        <f t="shared" si="47"/>
        <v>ITDV</v>
      </c>
      <c r="C415" s="725" t="str">
        <f>IF(E415&gt;0,'FTE Budget'!X$17,"")</f>
        <v/>
      </c>
      <c r="D415" s="725" t="str">
        <f>IF(E415&gt;0,'FTE Budget'!AA$17,"")</f>
        <v/>
      </c>
    </row>
    <row r="416" spans="1:6" ht="12.75">
      <c r="A416" s="722" t="str">
        <f t="shared" si="45"/>
        <v>TBD</v>
      </c>
      <c r="B416" s="722" t="str">
        <f t="shared" si="47"/>
        <v>ITDV</v>
      </c>
      <c r="C416" s="725" t="str">
        <f>IF(E416&gt;0,'FTE Budget'!AE$17,"")</f>
        <v/>
      </c>
      <c r="D416" s="725" t="str">
        <f>IF(E416&gt;0,'FTE Budget'!AH$17,"")</f>
        <v/>
      </c>
    </row>
    <row r="417" spans="1:6" ht="12.75">
      <c r="A417" s="722" t="str">
        <f t="shared" si="45"/>
        <v>TBD</v>
      </c>
      <c r="B417" s="722" t="str">
        <f t="shared" si="47"/>
        <v>ITDV</v>
      </c>
      <c r="C417" s="725" t="str">
        <f>IF(E417&gt;0,'FTE Budget'!AL$17,"")</f>
        <v/>
      </c>
      <c r="D417" s="725" t="str">
        <f>IF(E417&gt;0,'FTE Budget'!AO$17,"")</f>
        <v/>
      </c>
    </row>
    <row r="418" spans="1:6" ht="12.75">
      <c r="A418" s="722" t="str">
        <f t="shared" si="45"/>
        <v>TBD</v>
      </c>
      <c r="B418" s="722" t="s">
        <v>366</v>
      </c>
      <c r="C418" s="725" t="str">
        <f>IF(E418&gt;0,'FTE Budget'!J$17,"")</f>
        <v/>
      </c>
      <c r="D418" s="725" t="str">
        <f>IF(E418&gt;0,'FTE Budget'!M$17,"")</f>
        <v/>
      </c>
      <c r="E418" s="848">
        <f>SUMIF('FTE Budget'!AV:AV,'EPM Main Load'!B418,'FTE Budget'!AW:AW)</f>
        <v>0</v>
      </c>
      <c r="F418" s="737">
        <f>SUMIF('FTE Budget'!AV:AV,'EPM Main Load'!B418,'FTE Budget'!BC:BC)</f>
        <v>0</v>
      </c>
    </row>
    <row r="419" spans="1:6" ht="12.75">
      <c r="A419" s="722" t="str">
        <f t="shared" si="45"/>
        <v>TBD</v>
      </c>
      <c r="B419" s="722" t="str">
        <f t="shared" ref="B419:B427" si="48">B418</f>
        <v>ITNW</v>
      </c>
      <c r="C419" s="725" t="str">
        <f>IF(E419&gt;0,'FTE Budget'!Q$17,"")</f>
        <v/>
      </c>
      <c r="D419" s="725" t="str">
        <f>IF(E419&gt;0,'FTE Budget'!T$17,"")</f>
        <v/>
      </c>
      <c r="E419" s="848">
        <f>SUMIF('FTE Budget'!AV:AV,'EPM Main Load'!B419,'FTE Budget'!AX:AX)</f>
        <v>0</v>
      </c>
      <c r="F419" s="737">
        <f>SUMIF('FTE Budget'!AV:AV,'EPM Main Load'!B419,'FTE Budget'!BD:BD)</f>
        <v>0</v>
      </c>
    </row>
    <row r="420" spans="1:6" ht="12.75">
      <c r="A420" s="722" t="str">
        <f t="shared" si="45"/>
        <v>TBD</v>
      </c>
      <c r="B420" s="722" t="str">
        <f t="shared" si="48"/>
        <v>ITNW</v>
      </c>
      <c r="C420" s="725" t="str">
        <f>IF(E420&gt;0,'FTE Budget'!X$17,"")</f>
        <v/>
      </c>
      <c r="D420" s="725" t="str">
        <f>IF(E420&gt;0,'FTE Budget'!AA$17,"")</f>
        <v/>
      </c>
      <c r="E420" s="848">
        <f>SUMIF('FTE Budget'!AV:AV,'EPM Main Load'!B420,'FTE Budget'!AY:AY)</f>
        <v>0</v>
      </c>
      <c r="F420" s="737">
        <f>SUMIF('FTE Budget'!AV:AV,'EPM Main Load'!B420,'FTE Budget'!BE:BE)</f>
        <v>0</v>
      </c>
    </row>
    <row r="421" spans="1:6" ht="12.75">
      <c r="A421" s="722" t="str">
        <f t="shared" si="45"/>
        <v>TBD</v>
      </c>
      <c r="B421" s="722" t="str">
        <f t="shared" si="48"/>
        <v>ITNW</v>
      </c>
      <c r="C421" s="725" t="str">
        <f>IF(E421&gt;0,'FTE Budget'!AE$17,"")</f>
        <v/>
      </c>
      <c r="D421" s="725" t="str">
        <f>IF(E421&gt;0,'FTE Budget'!AH$17,"")</f>
        <v/>
      </c>
      <c r="E421" s="848">
        <f>SUMIF('FTE Budget'!AV:AV,'EPM Main Load'!B421,'FTE Budget'!AZ:AZ)</f>
        <v>0</v>
      </c>
      <c r="F421" s="737">
        <f>SUMIF('FTE Budget'!AV:AV,'EPM Main Load'!B421,'FTE Budget'!BF:BF)</f>
        <v>0</v>
      </c>
    </row>
    <row r="422" spans="1:6" ht="12.75">
      <c r="A422" s="722" t="str">
        <f t="shared" si="45"/>
        <v>TBD</v>
      </c>
      <c r="B422" s="722" t="str">
        <f t="shared" si="48"/>
        <v>ITNW</v>
      </c>
      <c r="C422" s="725" t="str">
        <f>IF(E422&gt;0,'FTE Budget'!AL$17,"")</f>
        <v/>
      </c>
      <c r="D422" s="725" t="str">
        <f>IF(E422&gt;0,'FTE Budget'!AO$17,"")</f>
        <v/>
      </c>
      <c r="E422" s="848">
        <f>SUMIF('FTE Budget'!AV:AV,'EPM Main Load'!B422,'FTE Budget'!BA:BA)</f>
        <v>0</v>
      </c>
      <c r="F422" s="737">
        <f>SUMIF('FTE Budget'!AV:AV,'EPM Main Load'!B422,'FTE Budget'!BG:BG)</f>
        <v>0</v>
      </c>
    </row>
    <row r="423" spans="1:6" ht="12.75">
      <c r="A423" s="722" t="str">
        <f t="shared" si="45"/>
        <v>TBD</v>
      </c>
      <c r="B423" s="722" t="str">
        <f t="shared" si="48"/>
        <v>ITNW</v>
      </c>
      <c r="C423" s="725" t="str">
        <f>IF(E423&gt;0,'FTE Budget'!J$17,"")</f>
        <v/>
      </c>
      <c r="D423" s="725" t="str">
        <f>IF(E423&gt;0,'FTE Budget'!M$17,"")</f>
        <v/>
      </c>
    </row>
    <row r="424" spans="1:6" ht="12.75">
      <c r="A424" s="722" t="str">
        <f t="shared" si="45"/>
        <v>TBD</v>
      </c>
      <c r="B424" s="722" t="str">
        <f t="shared" si="48"/>
        <v>ITNW</v>
      </c>
      <c r="C424" s="725" t="str">
        <f>IF(E424&gt;0,'FTE Budget'!Q$17,"")</f>
        <v/>
      </c>
      <c r="D424" s="725" t="str">
        <f>IF(E424&gt;0,'FTE Budget'!T$17,"")</f>
        <v/>
      </c>
    </row>
    <row r="425" spans="1:6" ht="12.75">
      <c r="A425" s="722" t="str">
        <f t="shared" si="45"/>
        <v>TBD</v>
      </c>
      <c r="B425" s="722" t="str">
        <f t="shared" si="48"/>
        <v>ITNW</v>
      </c>
      <c r="C425" s="725" t="str">
        <f>IF(E425&gt;0,'FTE Budget'!X$17,"")</f>
        <v/>
      </c>
      <c r="D425" s="725" t="str">
        <f>IF(E425&gt;0,'FTE Budget'!AA$17,"")</f>
        <v/>
      </c>
    </row>
    <row r="426" spans="1:6" ht="12.75">
      <c r="A426" s="722" t="str">
        <f t="shared" si="45"/>
        <v>TBD</v>
      </c>
      <c r="B426" s="722" t="str">
        <f t="shared" si="48"/>
        <v>ITNW</v>
      </c>
      <c r="C426" s="725" t="str">
        <f>IF(E426&gt;0,'FTE Budget'!AE$17,"")</f>
        <v/>
      </c>
      <c r="D426" s="725" t="str">
        <f>IF(E426&gt;0,'FTE Budget'!AH$17,"")</f>
        <v/>
      </c>
    </row>
    <row r="427" spans="1:6" ht="12.75">
      <c r="A427" s="722" t="str">
        <f t="shared" si="45"/>
        <v>TBD</v>
      </c>
      <c r="B427" s="722" t="str">
        <f t="shared" si="48"/>
        <v>ITNW</v>
      </c>
      <c r="C427" s="725" t="str">
        <f>IF(E427&gt;0,'FTE Budget'!AL$17,"")</f>
        <v/>
      </c>
      <c r="D427" s="725" t="str">
        <f>IF(E427&gt;0,'FTE Budget'!AO$17,"")</f>
        <v/>
      </c>
    </row>
    <row r="428" spans="1:6" ht="12.75">
      <c r="A428" s="722" t="str">
        <f t="shared" si="45"/>
        <v>TBD</v>
      </c>
      <c r="B428" s="722" t="s">
        <v>367</v>
      </c>
      <c r="C428" s="725" t="str">
        <f>IF(E428&gt;0,'FTE Budget'!J$17,"")</f>
        <v/>
      </c>
      <c r="D428" s="725" t="str">
        <f>IF(E428&gt;0,'FTE Budget'!M$17,"")</f>
        <v/>
      </c>
      <c r="E428" s="848">
        <f>SUMIF('FTE Budget'!AV:AV,'EPM Main Load'!B428,'FTE Budget'!AW:AW)</f>
        <v>0</v>
      </c>
      <c r="F428" s="737">
        <f>SUMIF('FTE Budget'!AV:AV,'EPM Main Load'!B428,'FTE Budget'!BC:BC)</f>
        <v>0</v>
      </c>
    </row>
    <row r="429" spans="1:6" ht="12.75">
      <c r="A429" s="722" t="str">
        <f t="shared" si="45"/>
        <v>TBD</v>
      </c>
      <c r="B429" s="722" t="str">
        <f t="shared" ref="B429:B437" si="49">B428</f>
        <v>ITQV</v>
      </c>
      <c r="C429" s="725" t="str">
        <f>IF(E429&gt;0,'FTE Budget'!Q$17,"")</f>
        <v/>
      </c>
      <c r="D429" s="725" t="str">
        <f>IF(E429&gt;0,'FTE Budget'!T$17,"")</f>
        <v/>
      </c>
      <c r="E429" s="848">
        <f>SUMIF('FTE Budget'!AV:AV,'EPM Main Load'!B429,'FTE Budget'!AX:AX)</f>
        <v>0</v>
      </c>
      <c r="F429" s="737">
        <f>SUMIF('FTE Budget'!AV:AV,'EPM Main Load'!B429,'FTE Budget'!BD:BD)</f>
        <v>0</v>
      </c>
    </row>
    <row r="430" spans="1:6" ht="12.75">
      <c r="A430" s="722" t="str">
        <f t="shared" si="45"/>
        <v>TBD</v>
      </c>
      <c r="B430" s="722" t="str">
        <f t="shared" si="49"/>
        <v>ITQV</v>
      </c>
      <c r="C430" s="725" t="str">
        <f>IF(E430&gt;0,'FTE Budget'!X$17,"")</f>
        <v/>
      </c>
      <c r="D430" s="725" t="str">
        <f>IF(E430&gt;0,'FTE Budget'!AA$17,"")</f>
        <v/>
      </c>
      <c r="E430" s="848">
        <f>SUMIF('FTE Budget'!AV:AV,'EPM Main Load'!B430,'FTE Budget'!AY:AY)</f>
        <v>0</v>
      </c>
      <c r="F430" s="737">
        <f>SUMIF('FTE Budget'!AV:AV,'EPM Main Load'!B430,'FTE Budget'!BE:BE)</f>
        <v>0</v>
      </c>
    </row>
    <row r="431" spans="1:6" ht="12.75">
      <c r="A431" s="722" t="str">
        <f t="shared" si="45"/>
        <v>TBD</v>
      </c>
      <c r="B431" s="722" t="str">
        <f t="shared" si="49"/>
        <v>ITQV</v>
      </c>
      <c r="C431" s="725" t="str">
        <f>IF(E431&gt;0,'FTE Budget'!AE$17,"")</f>
        <v/>
      </c>
      <c r="D431" s="725" t="str">
        <f>IF(E431&gt;0,'FTE Budget'!AH$17,"")</f>
        <v/>
      </c>
      <c r="E431" s="848">
        <f>SUMIF('FTE Budget'!AV:AV,'EPM Main Load'!B431,'FTE Budget'!AZ:AZ)</f>
        <v>0</v>
      </c>
      <c r="F431" s="737">
        <f>SUMIF('FTE Budget'!AV:AV,'EPM Main Load'!B431,'FTE Budget'!BF:BF)</f>
        <v>0</v>
      </c>
    </row>
    <row r="432" spans="1:6" ht="12.75">
      <c r="A432" s="722" t="str">
        <f t="shared" si="45"/>
        <v>TBD</v>
      </c>
      <c r="B432" s="722" t="str">
        <f t="shared" si="49"/>
        <v>ITQV</v>
      </c>
      <c r="C432" s="725" t="str">
        <f>IF(E432&gt;0,'FTE Budget'!AL$17,"")</f>
        <v/>
      </c>
      <c r="D432" s="725" t="str">
        <f>IF(E432&gt;0,'FTE Budget'!AO$17,"")</f>
        <v/>
      </c>
      <c r="E432" s="848">
        <f>SUMIF('FTE Budget'!AV:AV,'EPM Main Load'!B432,'FTE Budget'!BA:BA)</f>
        <v>0</v>
      </c>
      <c r="F432" s="737">
        <f>SUMIF('FTE Budget'!AV:AV,'EPM Main Load'!B432,'FTE Budget'!BG:BG)</f>
        <v>0</v>
      </c>
    </row>
    <row r="433" spans="1:6" ht="12.75">
      <c r="A433" s="722" t="str">
        <f t="shared" si="45"/>
        <v>TBD</v>
      </c>
      <c r="B433" s="722" t="str">
        <f t="shared" si="49"/>
        <v>ITQV</v>
      </c>
      <c r="C433" s="725" t="str">
        <f>IF(E433&gt;0,'FTE Budget'!J$17,"")</f>
        <v/>
      </c>
      <c r="D433" s="725" t="str">
        <f>IF(E433&gt;0,'FTE Budget'!M$17,"")</f>
        <v/>
      </c>
    </row>
    <row r="434" spans="1:6" ht="12.75">
      <c r="A434" s="722" t="str">
        <f t="shared" si="45"/>
        <v>TBD</v>
      </c>
      <c r="B434" s="722" t="str">
        <f t="shared" si="49"/>
        <v>ITQV</v>
      </c>
      <c r="C434" s="725" t="str">
        <f>IF(E434&gt;0,'FTE Budget'!Q$17,"")</f>
        <v/>
      </c>
      <c r="D434" s="725" t="str">
        <f>IF(E434&gt;0,'FTE Budget'!T$17,"")</f>
        <v/>
      </c>
    </row>
    <row r="435" spans="1:6" ht="12.75">
      <c r="A435" s="722" t="str">
        <f t="shared" si="45"/>
        <v>TBD</v>
      </c>
      <c r="B435" s="722" t="str">
        <f t="shared" si="49"/>
        <v>ITQV</v>
      </c>
      <c r="C435" s="725" t="str">
        <f>IF(E435&gt;0,'FTE Budget'!X$17,"")</f>
        <v/>
      </c>
      <c r="D435" s="725" t="str">
        <f>IF(E435&gt;0,'FTE Budget'!AA$17,"")</f>
        <v/>
      </c>
    </row>
    <row r="436" spans="1:6" ht="12.75">
      <c r="A436" s="722" t="str">
        <f t="shared" si="45"/>
        <v>TBD</v>
      </c>
      <c r="B436" s="722" t="str">
        <f t="shared" si="49"/>
        <v>ITQV</v>
      </c>
      <c r="C436" s="725" t="str">
        <f>IF(E436&gt;0,'FTE Budget'!AE$17,"")</f>
        <v/>
      </c>
      <c r="D436" s="725" t="str">
        <f>IF(E436&gt;0,'FTE Budget'!AH$17,"")</f>
        <v/>
      </c>
    </row>
    <row r="437" spans="1:6" ht="12.75">
      <c r="A437" s="722" t="str">
        <f t="shared" si="45"/>
        <v>TBD</v>
      </c>
      <c r="B437" s="722" t="str">
        <f t="shared" si="49"/>
        <v>ITQV</v>
      </c>
      <c r="C437" s="725" t="str">
        <f>IF(E437&gt;0,'FTE Budget'!AL$17,"")</f>
        <v/>
      </c>
      <c r="D437" s="725" t="str">
        <f>IF(E437&gt;0,'FTE Budget'!AO$17,"")</f>
        <v/>
      </c>
    </row>
    <row r="438" spans="1:6" ht="12.75">
      <c r="A438" s="722" t="str">
        <f t="shared" si="45"/>
        <v>TBD</v>
      </c>
      <c r="B438" s="722" t="s">
        <v>368</v>
      </c>
      <c r="C438" s="725" t="str">
        <f>IF(E438&gt;0,'FTE Budget'!J$17,"")</f>
        <v/>
      </c>
      <c r="D438" s="725" t="str">
        <f>IF(E438&gt;0,'FTE Budget'!M$17,"")</f>
        <v/>
      </c>
      <c r="E438" s="848">
        <f>SUMIF('FTE Budget'!AV:AV,'EPM Main Load'!B438,'FTE Budget'!AW:AW)</f>
        <v>0</v>
      </c>
      <c r="F438" s="737">
        <f>SUMIF('FTE Budget'!AV:AV,'EPM Main Load'!B438,'FTE Budget'!BC:BC)</f>
        <v>0</v>
      </c>
    </row>
    <row r="439" spans="1:6" ht="12.75">
      <c r="A439" s="722" t="str">
        <f t="shared" si="45"/>
        <v>TBD</v>
      </c>
      <c r="B439" s="722" t="str">
        <f t="shared" ref="B439:B447" si="50">B438</f>
        <v>ITS</v>
      </c>
      <c r="C439" s="725" t="str">
        <f>IF(E439&gt;0,'FTE Budget'!Q$17,"")</f>
        <v/>
      </c>
      <c r="D439" s="725" t="str">
        <f>IF(E439&gt;0,'FTE Budget'!T$17,"")</f>
        <v/>
      </c>
      <c r="E439" s="848">
        <f>SUMIF('FTE Budget'!AV:AV,'EPM Main Load'!B439,'FTE Budget'!AX:AX)</f>
        <v>0</v>
      </c>
      <c r="F439" s="737">
        <f>SUMIF('FTE Budget'!AV:AV,'EPM Main Load'!B439,'FTE Budget'!BD:BD)</f>
        <v>0</v>
      </c>
    </row>
    <row r="440" spans="1:6" ht="12.75">
      <c r="A440" s="722" t="str">
        <f t="shared" si="45"/>
        <v>TBD</v>
      </c>
      <c r="B440" s="722" t="str">
        <f t="shared" si="50"/>
        <v>ITS</v>
      </c>
      <c r="C440" s="725" t="str">
        <f>IF(E440&gt;0,'FTE Budget'!X$17,"")</f>
        <v/>
      </c>
      <c r="D440" s="725" t="str">
        <f>IF(E440&gt;0,'FTE Budget'!AA$17,"")</f>
        <v/>
      </c>
      <c r="E440" s="848">
        <f>SUMIF('FTE Budget'!AV:AV,'EPM Main Load'!B440,'FTE Budget'!AY:AY)</f>
        <v>0</v>
      </c>
      <c r="F440" s="737">
        <f>SUMIF('FTE Budget'!AV:AV,'EPM Main Load'!B440,'FTE Budget'!BE:BE)</f>
        <v>0</v>
      </c>
    </row>
    <row r="441" spans="1:6" ht="12.75">
      <c r="A441" s="722" t="str">
        <f t="shared" si="45"/>
        <v>TBD</v>
      </c>
      <c r="B441" s="722" t="str">
        <f t="shared" si="50"/>
        <v>ITS</v>
      </c>
      <c r="C441" s="725" t="str">
        <f>IF(E441&gt;0,'FTE Budget'!AE$17,"")</f>
        <v/>
      </c>
      <c r="D441" s="725" t="str">
        <f>IF(E441&gt;0,'FTE Budget'!AH$17,"")</f>
        <v/>
      </c>
      <c r="E441" s="848">
        <f>SUMIF('FTE Budget'!AV:AV,'EPM Main Load'!B441,'FTE Budget'!AZ:AZ)</f>
        <v>0</v>
      </c>
      <c r="F441" s="737">
        <f>SUMIF('FTE Budget'!AV:AV,'EPM Main Load'!B441,'FTE Budget'!BF:BF)</f>
        <v>0</v>
      </c>
    </row>
    <row r="442" spans="1:6" ht="12.75">
      <c r="A442" s="722" t="str">
        <f t="shared" si="45"/>
        <v>TBD</v>
      </c>
      <c r="B442" s="722" t="str">
        <f t="shared" si="50"/>
        <v>ITS</v>
      </c>
      <c r="C442" s="725" t="str">
        <f>IF(E442&gt;0,'FTE Budget'!AL$17,"")</f>
        <v/>
      </c>
      <c r="D442" s="725" t="str">
        <f>IF(E442&gt;0,'FTE Budget'!AO$17,"")</f>
        <v/>
      </c>
      <c r="E442" s="848">
        <f>SUMIF('FTE Budget'!AV:AV,'EPM Main Load'!B442,'FTE Budget'!BA:BA)</f>
        <v>0</v>
      </c>
      <c r="F442" s="737">
        <f>SUMIF('FTE Budget'!AV:AV,'EPM Main Load'!B442,'FTE Budget'!BG:BG)</f>
        <v>0</v>
      </c>
    </row>
    <row r="443" spans="1:6" ht="12.75">
      <c r="A443" s="722" t="str">
        <f t="shared" si="45"/>
        <v>TBD</v>
      </c>
      <c r="B443" s="722" t="str">
        <f t="shared" si="50"/>
        <v>ITS</v>
      </c>
      <c r="C443" s="725" t="str">
        <f>IF(E443&gt;0,'FTE Budget'!J$17,"")</f>
        <v/>
      </c>
      <c r="D443" s="725" t="str">
        <f>IF(E443&gt;0,'FTE Budget'!M$17,"")</f>
        <v/>
      </c>
    </row>
    <row r="444" spans="1:6" ht="12.75">
      <c r="A444" s="722" t="str">
        <f t="shared" si="45"/>
        <v>TBD</v>
      </c>
      <c r="B444" s="722" t="str">
        <f t="shared" si="50"/>
        <v>ITS</v>
      </c>
      <c r="C444" s="725" t="str">
        <f>IF(E444&gt;0,'FTE Budget'!Q$17,"")</f>
        <v/>
      </c>
      <c r="D444" s="725" t="str">
        <f>IF(E444&gt;0,'FTE Budget'!T$17,"")</f>
        <v/>
      </c>
    </row>
    <row r="445" spans="1:6" ht="12.75">
      <c r="A445" s="722" t="str">
        <f t="shared" si="45"/>
        <v>TBD</v>
      </c>
      <c r="B445" s="722" t="str">
        <f t="shared" si="50"/>
        <v>ITS</v>
      </c>
      <c r="C445" s="725" t="str">
        <f>IF(E445&gt;0,'FTE Budget'!X$17,"")</f>
        <v/>
      </c>
      <c r="D445" s="725" t="str">
        <f>IF(E445&gt;0,'FTE Budget'!AA$17,"")</f>
        <v/>
      </c>
    </row>
    <row r="446" spans="1:6" ht="12.75">
      <c r="A446" s="722" t="str">
        <f t="shared" si="45"/>
        <v>TBD</v>
      </c>
      <c r="B446" s="722" t="str">
        <f t="shared" si="50"/>
        <v>ITS</v>
      </c>
      <c r="C446" s="725" t="str">
        <f>IF(E446&gt;0,'FTE Budget'!AE$17,"")</f>
        <v/>
      </c>
      <c r="D446" s="725" t="str">
        <f>IF(E446&gt;0,'FTE Budget'!AH$17,"")</f>
        <v/>
      </c>
    </row>
    <row r="447" spans="1:6" ht="12.75">
      <c r="A447" s="722" t="str">
        <f t="shared" si="45"/>
        <v>TBD</v>
      </c>
      <c r="B447" s="722" t="str">
        <f t="shared" si="50"/>
        <v>ITS</v>
      </c>
      <c r="C447" s="725" t="str">
        <f>IF(E447&gt;0,'FTE Budget'!AL$17,"")</f>
        <v/>
      </c>
      <c r="D447" s="725" t="str">
        <f>IF(E447&gt;0,'FTE Budget'!AO$17,"")</f>
        <v/>
      </c>
    </row>
    <row r="448" spans="1:6" ht="12.75">
      <c r="A448" s="722" t="str">
        <f t="shared" si="45"/>
        <v>TBD</v>
      </c>
      <c r="B448" s="722" t="s">
        <v>369</v>
      </c>
      <c r="C448" s="725" t="str">
        <f>IF(E448&gt;0,'FTE Budget'!J$17,"")</f>
        <v/>
      </c>
      <c r="D448" s="725" t="str">
        <f>IF(E448&gt;0,'FTE Budget'!M$17,"")</f>
        <v/>
      </c>
      <c r="E448" s="848">
        <f>SUMIF('FTE Budget'!AV:AV,'EPM Main Load'!B448,'FTE Budget'!AW:AW)</f>
        <v>0</v>
      </c>
      <c r="F448" s="737">
        <f>SUMIF('FTE Budget'!AV:AV,'EPM Main Load'!B448,'FTE Budget'!BC:BC)</f>
        <v>0</v>
      </c>
    </row>
    <row r="449" spans="1:6" ht="12.75">
      <c r="A449" s="722" t="str">
        <f t="shared" si="45"/>
        <v>TBD</v>
      </c>
      <c r="B449" s="722" t="str">
        <f t="shared" ref="B449:B457" si="51">B448</f>
        <v>ITTP</v>
      </c>
      <c r="C449" s="725" t="str">
        <f>IF(E449&gt;0,'FTE Budget'!Q$17,"")</f>
        <v/>
      </c>
      <c r="D449" s="725" t="str">
        <f>IF(E449&gt;0,'FTE Budget'!T$17,"")</f>
        <v/>
      </c>
      <c r="E449" s="848">
        <f>SUMIF('FTE Budget'!AV:AV,'EPM Main Load'!B449,'FTE Budget'!AX:AX)</f>
        <v>0</v>
      </c>
      <c r="F449" s="737">
        <f>SUMIF('FTE Budget'!AV:AV,'EPM Main Load'!B449,'FTE Budget'!BD:BD)</f>
        <v>0</v>
      </c>
    </row>
    <row r="450" spans="1:6" ht="12.75">
      <c r="A450" s="722" t="str">
        <f t="shared" si="45"/>
        <v>TBD</v>
      </c>
      <c r="B450" s="722" t="str">
        <f t="shared" si="51"/>
        <v>ITTP</v>
      </c>
      <c r="C450" s="725" t="str">
        <f>IF(E450&gt;0,'FTE Budget'!X$17,"")</f>
        <v/>
      </c>
      <c r="D450" s="725" t="str">
        <f>IF(E450&gt;0,'FTE Budget'!AA$17,"")</f>
        <v/>
      </c>
      <c r="E450" s="848">
        <f>SUMIF('FTE Budget'!AV:AV,'EPM Main Load'!B450,'FTE Budget'!AY:AY)</f>
        <v>0</v>
      </c>
      <c r="F450" s="737">
        <f>SUMIF('FTE Budget'!AV:AV,'EPM Main Load'!B450,'FTE Budget'!BE:BE)</f>
        <v>0</v>
      </c>
    </row>
    <row r="451" spans="1:6" ht="12.75">
      <c r="A451" s="722" t="str">
        <f t="shared" si="45"/>
        <v>TBD</v>
      </c>
      <c r="B451" s="722" t="str">
        <f t="shared" si="51"/>
        <v>ITTP</v>
      </c>
      <c r="C451" s="725" t="str">
        <f>IF(E451&gt;0,'FTE Budget'!AE$17,"")</f>
        <v/>
      </c>
      <c r="D451" s="725" t="str">
        <f>IF(E451&gt;0,'FTE Budget'!AH$17,"")</f>
        <v/>
      </c>
      <c r="E451" s="848">
        <f>SUMIF('FTE Budget'!AV:AV,'EPM Main Load'!B451,'FTE Budget'!AZ:AZ)</f>
        <v>0</v>
      </c>
      <c r="F451" s="737">
        <f>SUMIF('FTE Budget'!AV:AV,'EPM Main Load'!B451,'FTE Budget'!BF:BF)</f>
        <v>0</v>
      </c>
    </row>
    <row r="452" spans="1:6" ht="12.75">
      <c r="A452" s="722" t="str">
        <f t="shared" si="45"/>
        <v>TBD</v>
      </c>
      <c r="B452" s="722" t="str">
        <f t="shared" si="51"/>
        <v>ITTP</v>
      </c>
      <c r="C452" s="725" t="str">
        <f>IF(E452&gt;0,'FTE Budget'!AL$17,"")</f>
        <v/>
      </c>
      <c r="D452" s="725" t="str">
        <f>IF(E452&gt;0,'FTE Budget'!AO$17,"")</f>
        <v/>
      </c>
      <c r="E452" s="848">
        <f>SUMIF('FTE Budget'!AV:AV,'EPM Main Load'!B452,'FTE Budget'!BA:BA)</f>
        <v>0</v>
      </c>
      <c r="F452" s="737">
        <f>SUMIF('FTE Budget'!AV:AV,'EPM Main Load'!B452,'FTE Budget'!BG:BG)</f>
        <v>0</v>
      </c>
    </row>
    <row r="453" spans="1:6" ht="12.75">
      <c r="A453" s="722" t="str">
        <f t="shared" si="45"/>
        <v>TBD</v>
      </c>
      <c r="B453" s="722" t="str">
        <f t="shared" si="51"/>
        <v>ITTP</v>
      </c>
      <c r="C453" s="725" t="str">
        <f>IF(E453&gt;0,'FTE Budget'!J$17,"")</f>
        <v/>
      </c>
      <c r="D453" s="725" t="str">
        <f>IF(E453&gt;0,'FTE Budget'!M$17,"")</f>
        <v/>
      </c>
    </row>
    <row r="454" spans="1:6" ht="12.75">
      <c r="A454" s="722" t="str">
        <f t="shared" si="45"/>
        <v>TBD</v>
      </c>
      <c r="B454" s="722" t="str">
        <f t="shared" si="51"/>
        <v>ITTP</v>
      </c>
      <c r="C454" s="725" t="str">
        <f>IF(E454&gt;0,'FTE Budget'!Q$17,"")</f>
        <v/>
      </c>
      <c r="D454" s="725" t="str">
        <f>IF(E454&gt;0,'FTE Budget'!T$17,"")</f>
        <v/>
      </c>
    </row>
    <row r="455" spans="1:6" ht="12.75">
      <c r="A455" s="722" t="str">
        <f t="shared" si="45"/>
        <v>TBD</v>
      </c>
      <c r="B455" s="722" t="str">
        <f t="shared" si="51"/>
        <v>ITTP</v>
      </c>
      <c r="C455" s="725" t="str">
        <f>IF(E455&gt;0,'FTE Budget'!X$17,"")</f>
        <v/>
      </c>
      <c r="D455" s="725" t="str">
        <f>IF(E455&gt;0,'FTE Budget'!AA$17,"")</f>
        <v/>
      </c>
    </row>
    <row r="456" spans="1:6" ht="12.75">
      <c r="A456" s="722" t="str">
        <f t="shared" si="45"/>
        <v>TBD</v>
      </c>
      <c r="B456" s="722" t="str">
        <f t="shared" si="51"/>
        <v>ITTP</v>
      </c>
      <c r="C456" s="725" t="str">
        <f>IF(E456&gt;0,'FTE Budget'!AE$17,"")</f>
        <v/>
      </c>
      <c r="D456" s="725" t="str">
        <f>IF(E456&gt;0,'FTE Budget'!AH$17,"")</f>
        <v/>
      </c>
    </row>
    <row r="457" spans="1:6" ht="12.75">
      <c r="A457" s="722" t="str">
        <f t="shared" ref="A457:A520" si="52">$D$5</f>
        <v>TBD</v>
      </c>
      <c r="B457" s="722" t="str">
        <f t="shared" si="51"/>
        <v>ITTP</v>
      </c>
      <c r="C457" s="725" t="str">
        <f>IF(E457&gt;0,'FTE Budget'!AL$17,"")</f>
        <v/>
      </c>
      <c r="D457" s="725" t="str">
        <f>IF(E457&gt;0,'FTE Budget'!AO$17,"")</f>
        <v/>
      </c>
    </row>
    <row r="458" spans="1:6" ht="12.75">
      <c r="A458" s="722" t="str">
        <f t="shared" si="52"/>
        <v>TBD</v>
      </c>
      <c r="B458" s="722" t="s">
        <v>370</v>
      </c>
      <c r="C458" s="725" t="str">
        <f>IF(E458&gt;0,'FTE Budget'!J$17,"")</f>
        <v/>
      </c>
      <c r="D458" s="725" t="str">
        <f>IF(E458&gt;0,'FTE Budget'!M$17,"")</f>
        <v/>
      </c>
      <c r="E458" s="848">
        <f>SUMIF('FTE Budget'!AV:AV,'EPM Main Load'!B458,'FTE Budget'!AW:AW)</f>
        <v>0</v>
      </c>
      <c r="F458" s="737">
        <f>SUMIF('FTE Budget'!AV:AV,'EPM Main Load'!B458,'FTE Budget'!BC:BC)</f>
        <v>0</v>
      </c>
    </row>
    <row r="459" spans="1:6" ht="12.75">
      <c r="A459" s="722" t="str">
        <f t="shared" si="52"/>
        <v>TBD</v>
      </c>
      <c r="B459" s="722" t="str">
        <f t="shared" ref="B459:B467" si="53">B458</f>
        <v>OFQ</v>
      </c>
      <c r="C459" s="725" t="str">
        <f>IF(E459&gt;0,'FTE Budget'!Q$17,"")</f>
        <v/>
      </c>
      <c r="D459" s="725" t="str">
        <f>IF(E459&gt;0,'FTE Budget'!T$17,"")</f>
        <v/>
      </c>
      <c r="E459" s="848">
        <f>SUMIF('FTE Budget'!AV:AV,'EPM Main Load'!B459,'FTE Budget'!AX:AX)</f>
        <v>0</v>
      </c>
      <c r="F459" s="737">
        <f>SUMIF('FTE Budget'!AV:AV,'EPM Main Load'!B459,'FTE Budget'!BD:BD)</f>
        <v>0</v>
      </c>
    </row>
    <row r="460" spans="1:6" ht="12.75">
      <c r="A460" s="722" t="str">
        <f t="shared" si="52"/>
        <v>TBD</v>
      </c>
      <c r="B460" s="722" t="str">
        <f t="shared" si="53"/>
        <v>OFQ</v>
      </c>
      <c r="C460" s="725" t="str">
        <f>IF(E460&gt;0,'FTE Budget'!X$17,"")</f>
        <v/>
      </c>
      <c r="D460" s="725" t="str">
        <f>IF(E460&gt;0,'FTE Budget'!AA$17,"")</f>
        <v/>
      </c>
      <c r="E460" s="848">
        <f>SUMIF('FTE Budget'!AV:AV,'EPM Main Load'!B460,'FTE Budget'!AY:AY)</f>
        <v>0</v>
      </c>
      <c r="F460" s="737">
        <f>SUMIF('FTE Budget'!AV:AV,'EPM Main Load'!B460,'FTE Budget'!BE:BE)</f>
        <v>0</v>
      </c>
    </row>
    <row r="461" spans="1:6" ht="12.75">
      <c r="A461" s="722" t="str">
        <f t="shared" si="52"/>
        <v>TBD</v>
      </c>
      <c r="B461" s="722" t="str">
        <f t="shared" si="53"/>
        <v>OFQ</v>
      </c>
      <c r="C461" s="725" t="str">
        <f>IF(E461&gt;0,'FTE Budget'!AE$17,"")</f>
        <v/>
      </c>
      <c r="D461" s="725" t="str">
        <f>IF(E461&gt;0,'FTE Budget'!AH$17,"")</f>
        <v/>
      </c>
      <c r="E461" s="848">
        <f>SUMIF('FTE Budget'!AV:AV,'EPM Main Load'!B461,'FTE Budget'!AZ:AZ)</f>
        <v>0</v>
      </c>
      <c r="F461" s="737">
        <f>SUMIF('FTE Budget'!AV:AV,'EPM Main Load'!B461,'FTE Budget'!BF:BF)</f>
        <v>0</v>
      </c>
    </row>
    <row r="462" spans="1:6" ht="12.75">
      <c r="A462" s="722" t="str">
        <f t="shared" si="52"/>
        <v>TBD</v>
      </c>
      <c r="B462" s="722" t="str">
        <f t="shared" si="53"/>
        <v>OFQ</v>
      </c>
      <c r="C462" s="725" t="str">
        <f>IF(E462&gt;0,'FTE Budget'!AL$17,"")</f>
        <v/>
      </c>
      <c r="D462" s="725" t="str">
        <f>IF(E462&gt;0,'FTE Budget'!AO$17,"")</f>
        <v/>
      </c>
      <c r="E462" s="848">
        <f>SUMIF('FTE Budget'!AV:AV,'EPM Main Load'!B462,'FTE Budget'!BA:BA)</f>
        <v>0</v>
      </c>
      <c r="F462" s="737">
        <f>SUMIF('FTE Budget'!AV:AV,'EPM Main Load'!B462,'FTE Budget'!BG:BG)</f>
        <v>0</v>
      </c>
    </row>
    <row r="463" spans="1:6" ht="12.75">
      <c r="A463" s="722" t="str">
        <f t="shared" si="52"/>
        <v>TBD</v>
      </c>
      <c r="B463" s="722" t="str">
        <f t="shared" si="53"/>
        <v>OFQ</v>
      </c>
      <c r="C463" s="725" t="str">
        <f>IF(E463&gt;0,'FTE Budget'!J$17,"")</f>
        <v/>
      </c>
      <c r="D463" s="725" t="str">
        <f>IF(E463&gt;0,'FTE Budget'!M$17,"")</f>
        <v/>
      </c>
    </row>
    <row r="464" spans="1:6" ht="12.75">
      <c r="A464" s="722" t="str">
        <f t="shared" si="52"/>
        <v>TBD</v>
      </c>
      <c r="B464" s="722" t="str">
        <f t="shared" si="53"/>
        <v>OFQ</v>
      </c>
      <c r="C464" s="725" t="str">
        <f>IF(E464&gt;0,'FTE Budget'!Q$17,"")</f>
        <v/>
      </c>
      <c r="D464" s="725" t="str">
        <f>IF(E464&gt;0,'FTE Budget'!T$17,"")</f>
        <v/>
      </c>
    </row>
    <row r="465" spans="1:6" ht="12.75">
      <c r="A465" s="722" t="str">
        <f t="shared" si="52"/>
        <v>TBD</v>
      </c>
      <c r="B465" s="722" t="str">
        <f t="shared" si="53"/>
        <v>OFQ</v>
      </c>
      <c r="C465" s="725" t="str">
        <f>IF(E465&gt;0,'FTE Budget'!X$17,"")</f>
        <v/>
      </c>
      <c r="D465" s="725" t="str">
        <f>IF(E465&gt;0,'FTE Budget'!AA$17,"")</f>
        <v/>
      </c>
    </row>
    <row r="466" spans="1:6" ht="12.75">
      <c r="A466" s="722" t="str">
        <f t="shared" si="52"/>
        <v>TBD</v>
      </c>
      <c r="B466" s="722" t="str">
        <f t="shared" si="53"/>
        <v>OFQ</v>
      </c>
      <c r="C466" s="725" t="str">
        <f>IF(E466&gt;0,'FTE Budget'!AE$17,"")</f>
        <v/>
      </c>
      <c r="D466" s="725" t="str">
        <f>IF(E466&gt;0,'FTE Budget'!AH$17,"")</f>
        <v/>
      </c>
    </row>
    <row r="467" spans="1:6" ht="12.75">
      <c r="A467" s="722" t="str">
        <f t="shared" si="52"/>
        <v>TBD</v>
      </c>
      <c r="B467" s="722" t="str">
        <f t="shared" si="53"/>
        <v>OFQ</v>
      </c>
      <c r="C467" s="725" t="str">
        <f>IF(E467&gt;0,'FTE Budget'!AL$17,"")</f>
        <v/>
      </c>
      <c r="D467" s="725" t="str">
        <f>IF(E467&gt;0,'FTE Budget'!AO$17,"")</f>
        <v/>
      </c>
    </row>
    <row r="468" spans="1:6" ht="12.75">
      <c r="A468" s="722" t="str">
        <f t="shared" si="52"/>
        <v>TBD</v>
      </c>
      <c r="B468" s="726" t="s">
        <v>371</v>
      </c>
      <c r="C468" s="725" t="str">
        <f>IF(E468&gt;0,'FTE Budget'!J$17,"")</f>
        <v/>
      </c>
      <c r="D468" s="725" t="str">
        <f>IF(E468&gt;0,'FTE Budget'!M$17,"")</f>
        <v/>
      </c>
      <c r="E468" s="848">
        <f>SUMIF('FTE Budget'!AV:AV,'EPM Main Load'!B468,'FTE Budget'!AW:AW)</f>
        <v>0</v>
      </c>
      <c r="F468" s="737">
        <f>SUMIF('FTE Budget'!AV:AV,'EPM Main Load'!B468,'FTE Budget'!BC:BC)</f>
        <v>0</v>
      </c>
    </row>
    <row r="469" spans="1:6" ht="12.75">
      <c r="A469" s="722" t="str">
        <f t="shared" si="52"/>
        <v>TBD</v>
      </c>
      <c r="B469" s="726" t="str">
        <f t="shared" ref="B469:B477" si="54">B468</f>
        <v>OPAB</v>
      </c>
      <c r="C469" s="725" t="str">
        <f>IF(E469&gt;0,'FTE Budget'!Q$17,"")</f>
        <v/>
      </c>
      <c r="D469" s="725" t="str">
        <f>IF(E469&gt;0,'FTE Budget'!T$17,"")</f>
        <v/>
      </c>
      <c r="E469" s="848">
        <f>SUMIF('FTE Budget'!AV:AV,'EPM Main Load'!B469,'FTE Budget'!AX:AX)</f>
        <v>0</v>
      </c>
      <c r="F469" s="737">
        <f>SUMIF('FTE Budget'!AV:AV,'EPM Main Load'!B469,'FTE Budget'!BD:BD)</f>
        <v>0</v>
      </c>
    </row>
    <row r="470" spans="1:6" ht="12.75">
      <c r="A470" s="722" t="str">
        <f t="shared" si="52"/>
        <v>TBD</v>
      </c>
      <c r="B470" s="726" t="str">
        <f t="shared" si="54"/>
        <v>OPAB</v>
      </c>
      <c r="C470" s="725" t="str">
        <f>IF(E470&gt;0,'FTE Budget'!X$17,"")</f>
        <v/>
      </c>
      <c r="D470" s="725" t="str">
        <f>IF(E470&gt;0,'FTE Budget'!AA$17,"")</f>
        <v/>
      </c>
      <c r="E470" s="848">
        <f>SUMIF('FTE Budget'!AV:AV,'EPM Main Load'!B470,'FTE Budget'!AY:AY)</f>
        <v>0</v>
      </c>
      <c r="F470" s="737">
        <f>SUMIF('FTE Budget'!AV:AV,'EPM Main Load'!B470,'FTE Budget'!BE:BE)</f>
        <v>0</v>
      </c>
    </row>
    <row r="471" spans="1:6" ht="12.75">
      <c r="A471" s="722" t="str">
        <f t="shared" si="52"/>
        <v>TBD</v>
      </c>
      <c r="B471" s="726" t="str">
        <f t="shared" si="54"/>
        <v>OPAB</v>
      </c>
      <c r="C471" s="725" t="str">
        <f>IF(E471&gt;0,'FTE Budget'!AE$17,"")</f>
        <v/>
      </c>
      <c r="D471" s="725" t="str">
        <f>IF(E471&gt;0,'FTE Budget'!AH$17,"")</f>
        <v/>
      </c>
      <c r="E471" s="848">
        <f>SUMIF('FTE Budget'!AV:AV,'EPM Main Load'!B471,'FTE Budget'!AZ:AZ)</f>
        <v>0</v>
      </c>
      <c r="F471" s="737">
        <f>SUMIF('FTE Budget'!AV:AV,'EPM Main Load'!B471,'FTE Budget'!BF:BF)</f>
        <v>0</v>
      </c>
    </row>
    <row r="472" spans="1:6" ht="12.75">
      <c r="A472" s="722" t="str">
        <f t="shared" si="52"/>
        <v>TBD</v>
      </c>
      <c r="B472" s="726" t="str">
        <f t="shared" si="54"/>
        <v>OPAB</v>
      </c>
      <c r="C472" s="725" t="str">
        <f>IF(E472&gt;0,'FTE Budget'!AL$17,"")</f>
        <v/>
      </c>
      <c r="D472" s="725" t="str">
        <f>IF(E472&gt;0,'FTE Budget'!AO$17,"")</f>
        <v/>
      </c>
      <c r="E472" s="848">
        <f>SUMIF('FTE Budget'!AV:AV,'EPM Main Load'!B472,'FTE Budget'!BA:BA)</f>
        <v>0</v>
      </c>
      <c r="F472" s="737">
        <f>SUMIF('FTE Budget'!AV:AV,'EPM Main Load'!B472,'FTE Budget'!BG:BG)</f>
        <v>0</v>
      </c>
    </row>
    <row r="473" spans="1:6" ht="12.75">
      <c r="A473" s="722" t="str">
        <f t="shared" si="52"/>
        <v>TBD</v>
      </c>
      <c r="B473" s="726" t="str">
        <f t="shared" si="54"/>
        <v>OPAB</v>
      </c>
      <c r="C473" s="725" t="str">
        <f>IF(E473&gt;0,'FTE Budget'!J$17,"")</f>
        <v/>
      </c>
      <c r="D473" s="725" t="str">
        <f>IF(E473&gt;0,'FTE Budget'!M$17,"")</f>
        <v/>
      </c>
    </row>
    <row r="474" spans="1:6" ht="12.75">
      <c r="A474" s="722" t="str">
        <f t="shared" si="52"/>
        <v>TBD</v>
      </c>
      <c r="B474" s="726" t="str">
        <f t="shared" si="54"/>
        <v>OPAB</v>
      </c>
      <c r="C474" s="725" t="str">
        <f>IF(E474&gt;0,'FTE Budget'!Q$17,"")</f>
        <v/>
      </c>
      <c r="D474" s="725" t="str">
        <f>IF(E474&gt;0,'FTE Budget'!T$17,"")</f>
        <v/>
      </c>
    </row>
    <row r="475" spans="1:6" ht="12.75">
      <c r="A475" s="722" t="str">
        <f t="shared" si="52"/>
        <v>TBD</v>
      </c>
      <c r="B475" s="726" t="str">
        <f t="shared" si="54"/>
        <v>OPAB</v>
      </c>
      <c r="C475" s="725" t="str">
        <f>IF(E475&gt;0,'FTE Budget'!X$17,"")</f>
        <v/>
      </c>
      <c r="D475" s="725" t="str">
        <f>IF(E475&gt;0,'FTE Budget'!AA$17,"")</f>
        <v/>
      </c>
    </row>
    <row r="476" spans="1:6" ht="12.75">
      <c r="A476" s="722" t="str">
        <f t="shared" si="52"/>
        <v>TBD</v>
      </c>
      <c r="B476" s="726" t="str">
        <f t="shared" si="54"/>
        <v>OPAB</v>
      </c>
      <c r="C476" s="725" t="str">
        <f>IF(E476&gt;0,'FTE Budget'!AE$17,"")</f>
        <v/>
      </c>
      <c r="D476" s="725" t="str">
        <f>IF(E476&gt;0,'FTE Budget'!AH$17,"")</f>
        <v/>
      </c>
    </row>
    <row r="477" spans="1:6" ht="12.75">
      <c r="A477" s="722" t="str">
        <f t="shared" si="52"/>
        <v>TBD</v>
      </c>
      <c r="B477" s="726" t="str">
        <f t="shared" si="54"/>
        <v>OPAB</v>
      </c>
      <c r="C477" s="725" t="str">
        <f>IF(E477&gt;0,'FTE Budget'!AL$17,"")</f>
        <v/>
      </c>
      <c r="D477" s="725" t="str">
        <f>IF(E477&gt;0,'FTE Budget'!AO$17,"")</f>
        <v/>
      </c>
    </row>
    <row r="478" spans="1:6" ht="12.75">
      <c r="A478" s="722" t="str">
        <f t="shared" si="52"/>
        <v>TBD</v>
      </c>
      <c r="B478" s="722" t="s">
        <v>372</v>
      </c>
      <c r="C478" s="725" t="str">
        <f>IF(E478&gt;0,'FTE Budget'!J$17,"")</f>
        <v/>
      </c>
      <c r="D478" s="725" t="str">
        <f>IF(E478&gt;0,'FTE Budget'!M$17,"")</f>
        <v/>
      </c>
      <c r="E478" s="848">
        <f>SUMIF('FTE Budget'!AV:AV,'EPM Main Load'!B478,'FTE Budget'!AW:AW)</f>
        <v>0</v>
      </c>
      <c r="F478" s="737">
        <f>SUMIF('FTE Budget'!AV:AV,'EPM Main Load'!B478,'FTE Budget'!BC:BC)</f>
        <v>0</v>
      </c>
    </row>
    <row r="479" spans="1:6" ht="12.75">
      <c r="A479" s="722" t="str">
        <f t="shared" si="52"/>
        <v>TBD</v>
      </c>
      <c r="B479" s="722" t="str">
        <f t="shared" ref="B479:B487" si="55">B478</f>
        <v>OPCC</v>
      </c>
      <c r="C479" s="725" t="str">
        <f>IF(E479&gt;0,'FTE Budget'!Q$17,"")</f>
        <v/>
      </c>
      <c r="D479" s="725" t="str">
        <f>IF(E479&gt;0,'FTE Budget'!T$17,"")</f>
        <v/>
      </c>
      <c r="E479" s="848">
        <f>SUMIF('FTE Budget'!AV:AV,'EPM Main Load'!B479,'FTE Budget'!AX:AX)</f>
        <v>0</v>
      </c>
      <c r="F479" s="737">
        <f>SUMIF('FTE Budget'!AV:AV,'EPM Main Load'!B479,'FTE Budget'!BD:BD)</f>
        <v>0</v>
      </c>
    </row>
    <row r="480" spans="1:6" ht="12.75">
      <c r="A480" s="722" t="str">
        <f t="shared" si="52"/>
        <v>TBD</v>
      </c>
      <c r="B480" s="722" t="str">
        <f t="shared" si="55"/>
        <v>OPCC</v>
      </c>
      <c r="C480" s="725" t="str">
        <f>IF(E480&gt;0,'FTE Budget'!X$17,"")</f>
        <v/>
      </c>
      <c r="D480" s="725" t="str">
        <f>IF(E480&gt;0,'FTE Budget'!AA$17,"")</f>
        <v/>
      </c>
      <c r="E480" s="848">
        <f>SUMIF('FTE Budget'!AV:AV,'EPM Main Load'!B480,'FTE Budget'!AY:AY)</f>
        <v>0</v>
      </c>
      <c r="F480" s="737">
        <f>SUMIF('FTE Budget'!AV:AV,'EPM Main Load'!B480,'FTE Budget'!BE:BE)</f>
        <v>0</v>
      </c>
    </row>
    <row r="481" spans="1:6" ht="12.75">
      <c r="A481" s="722" t="str">
        <f t="shared" si="52"/>
        <v>TBD</v>
      </c>
      <c r="B481" s="722" t="str">
        <f t="shared" si="55"/>
        <v>OPCC</v>
      </c>
      <c r="C481" s="725" t="str">
        <f>IF(E481&gt;0,'FTE Budget'!AE$17,"")</f>
        <v/>
      </c>
      <c r="D481" s="725" t="str">
        <f>IF(E481&gt;0,'FTE Budget'!AH$17,"")</f>
        <v/>
      </c>
      <c r="E481" s="848">
        <f>SUMIF('FTE Budget'!AV:AV,'EPM Main Load'!B481,'FTE Budget'!AZ:AZ)</f>
        <v>0</v>
      </c>
      <c r="F481" s="737">
        <f>SUMIF('FTE Budget'!AV:AV,'EPM Main Load'!B481,'FTE Budget'!BF:BF)</f>
        <v>0</v>
      </c>
    </row>
    <row r="482" spans="1:6" ht="12.75">
      <c r="A482" s="722" t="str">
        <f t="shared" si="52"/>
        <v>TBD</v>
      </c>
      <c r="B482" s="722" t="str">
        <f t="shared" si="55"/>
        <v>OPCC</v>
      </c>
      <c r="C482" s="725" t="str">
        <f>IF(E482&gt;0,'FTE Budget'!AL$17,"")</f>
        <v/>
      </c>
      <c r="D482" s="725" t="str">
        <f>IF(E482&gt;0,'FTE Budget'!AO$17,"")</f>
        <v/>
      </c>
      <c r="E482" s="848">
        <f>SUMIF('FTE Budget'!AV:AV,'EPM Main Load'!B482,'FTE Budget'!BA:BA)</f>
        <v>0</v>
      </c>
      <c r="F482" s="737">
        <f>SUMIF('FTE Budget'!AV:AV,'EPM Main Load'!B482,'FTE Budget'!BG:BG)</f>
        <v>0</v>
      </c>
    </row>
    <row r="483" spans="1:6" ht="12.75">
      <c r="A483" s="722" t="str">
        <f t="shared" si="52"/>
        <v>TBD</v>
      </c>
      <c r="B483" s="722" t="str">
        <f t="shared" si="55"/>
        <v>OPCC</v>
      </c>
      <c r="C483" s="725" t="str">
        <f>IF(E483&gt;0,'FTE Budget'!J$17,"")</f>
        <v/>
      </c>
      <c r="D483" s="725" t="str">
        <f>IF(E483&gt;0,'FTE Budget'!M$17,"")</f>
        <v/>
      </c>
    </row>
    <row r="484" spans="1:6" ht="12.75">
      <c r="A484" s="722" t="str">
        <f t="shared" si="52"/>
        <v>TBD</v>
      </c>
      <c r="B484" s="722" t="str">
        <f t="shared" si="55"/>
        <v>OPCC</v>
      </c>
      <c r="C484" s="725" t="str">
        <f>IF(E484&gt;0,'FTE Budget'!Q$17,"")</f>
        <v/>
      </c>
      <c r="D484" s="725" t="str">
        <f>IF(E484&gt;0,'FTE Budget'!T$17,"")</f>
        <v/>
      </c>
    </row>
    <row r="485" spans="1:6" ht="12.75">
      <c r="A485" s="722" t="str">
        <f t="shared" si="52"/>
        <v>TBD</v>
      </c>
      <c r="B485" s="722" t="str">
        <f t="shared" si="55"/>
        <v>OPCC</v>
      </c>
      <c r="C485" s="725" t="str">
        <f>IF(E485&gt;0,'FTE Budget'!X$17,"")</f>
        <v/>
      </c>
      <c r="D485" s="725" t="str">
        <f>IF(E485&gt;0,'FTE Budget'!AA$17,"")</f>
        <v/>
      </c>
    </row>
    <row r="486" spans="1:6" ht="12.75">
      <c r="A486" s="722" t="str">
        <f t="shared" si="52"/>
        <v>TBD</v>
      </c>
      <c r="B486" s="722" t="str">
        <f t="shared" si="55"/>
        <v>OPCC</v>
      </c>
      <c r="C486" s="725" t="str">
        <f>IF(E486&gt;0,'FTE Budget'!AE$17,"")</f>
        <v/>
      </c>
      <c r="D486" s="725" t="str">
        <f>IF(E486&gt;0,'FTE Budget'!AH$17,"")</f>
        <v/>
      </c>
    </row>
    <row r="487" spans="1:6" ht="12.75">
      <c r="A487" s="722" t="str">
        <f t="shared" si="52"/>
        <v>TBD</v>
      </c>
      <c r="B487" s="722" t="str">
        <f t="shared" si="55"/>
        <v>OPCC</v>
      </c>
      <c r="C487" s="725" t="str">
        <f>IF(E487&gt;0,'FTE Budget'!AL$17,"")</f>
        <v/>
      </c>
      <c r="D487" s="725" t="str">
        <f>IF(E487&gt;0,'FTE Budget'!AO$17,"")</f>
        <v/>
      </c>
    </row>
    <row r="488" spans="1:6" ht="12.75">
      <c r="A488" s="722" t="str">
        <f t="shared" si="52"/>
        <v>TBD</v>
      </c>
      <c r="B488" s="722" t="s">
        <v>373</v>
      </c>
      <c r="C488" s="725" t="str">
        <f>IF(E488&gt;0,'FTE Budget'!J$17,"")</f>
        <v/>
      </c>
      <c r="D488" s="725" t="str">
        <f>IF(E488&gt;0,'FTE Budget'!M$17,"")</f>
        <v/>
      </c>
      <c r="E488" s="848">
        <f>SUMIF('FTE Budget'!AV:AV,'EPM Main Load'!B488,'FTE Budget'!AW:AW)</f>
        <v>0</v>
      </c>
      <c r="F488" s="737">
        <f>SUMIF('FTE Budget'!AV:AV,'EPM Main Load'!B488,'FTE Budget'!BC:BC)</f>
        <v>0</v>
      </c>
    </row>
    <row r="489" spans="1:6" ht="12.75">
      <c r="A489" s="722" t="str">
        <f t="shared" si="52"/>
        <v>TBD</v>
      </c>
      <c r="B489" s="722" t="str">
        <f t="shared" ref="B489:B497" si="56">B488</f>
        <v>OPCL</v>
      </c>
      <c r="C489" s="725" t="str">
        <f>IF(E489&gt;0,'FTE Budget'!Q$17,"")</f>
        <v/>
      </c>
      <c r="D489" s="725" t="str">
        <f>IF(E489&gt;0,'FTE Budget'!T$17,"")</f>
        <v/>
      </c>
      <c r="E489" s="848">
        <f>SUMIF('FTE Budget'!AV:AV,'EPM Main Load'!B489,'FTE Budget'!AX:AX)</f>
        <v>0</v>
      </c>
      <c r="F489" s="737">
        <f>SUMIF('FTE Budget'!AV:AV,'EPM Main Load'!B489,'FTE Budget'!BD:BD)</f>
        <v>0</v>
      </c>
    </row>
    <row r="490" spans="1:6" ht="12.75">
      <c r="A490" s="722" t="str">
        <f t="shared" si="52"/>
        <v>TBD</v>
      </c>
      <c r="B490" s="722" t="str">
        <f t="shared" si="56"/>
        <v>OPCL</v>
      </c>
      <c r="C490" s="725" t="str">
        <f>IF(E490&gt;0,'FTE Budget'!X$17,"")</f>
        <v/>
      </c>
      <c r="D490" s="725" t="str">
        <f>IF(E490&gt;0,'FTE Budget'!AA$17,"")</f>
        <v/>
      </c>
      <c r="E490" s="848">
        <f>SUMIF('FTE Budget'!AV:AV,'EPM Main Load'!B490,'FTE Budget'!AY:AY)</f>
        <v>0</v>
      </c>
      <c r="F490" s="737">
        <f>SUMIF('FTE Budget'!AV:AV,'EPM Main Load'!B490,'FTE Budget'!BE:BE)</f>
        <v>0</v>
      </c>
    </row>
    <row r="491" spans="1:6" ht="12.75">
      <c r="A491" s="722" t="str">
        <f t="shared" si="52"/>
        <v>TBD</v>
      </c>
      <c r="B491" s="722" t="str">
        <f t="shared" si="56"/>
        <v>OPCL</v>
      </c>
      <c r="C491" s="725" t="str">
        <f>IF(E491&gt;0,'FTE Budget'!AE$17,"")</f>
        <v/>
      </c>
      <c r="D491" s="725" t="str">
        <f>IF(E491&gt;0,'FTE Budget'!AH$17,"")</f>
        <v/>
      </c>
      <c r="E491" s="848">
        <f>SUMIF('FTE Budget'!AV:AV,'EPM Main Load'!B491,'FTE Budget'!AZ:AZ)</f>
        <v>0</v>
      </c>
      <c r="F491" s="737">
        <f>SUMIF('FTE Budget'!AV:AV,'EPM Main Load'!B491,'FTE Budget'!BF:BF)</f>
        <v>0</v>
      </c>
    </row>
    <row r="492" spans="1:6" ht="12.75">
      <c r="A492" s="722" t="str">
        <f t="shared" si="52"/>
        <v>TBD</v>
      </c>
      <c r="B492" s="722" t="str">
        <f t="shared" si="56"/>
        <v>OPCL</v>
      </c>
      <c r="C492" s="725" t="str">
        <f>IF(E492&gt;0,'FTE Budget'!AL$17,"")</f>
        <v/>
      </c>
      <c r="D492" s="725" t="str">
        <f>IF(E492&gt;0,'FTE Budget'!AO$17,"")</f>
        <v/>
      </c>
      <c r="E492" s="848">
        <f>SUMIF('FTE Budget'!AV:AV,'EPM Main Load'!B492,'FTE Budget'!BA:BA)</f>
        <v>0</v>
      </c>
      <c r="F492" s="737">
        <f>SUMIF('FTE Budget'!AV:AV,'EPM Main Load'!B492,'FTE Budget'!BG:BG)</f>
        <v>0</v>
      </c>
    </row>
    <row r="493" spans="1:6" ht="12.75">
      <c r="A493" s="722" t="str">
        <f t="shared" si="52"/>
        <v>TBD</v>
      </c>
      <c r="B493" s="722" t="str">
        <f t="shared" si="56"/>
        <v>OPCL</v>
      </c>
      <c r="C493" s="725" t="str">
        <f>IF(E493&gt;0,'FTE Budget'!J$17,"")</f>
        <v/>
      </c>
      <c r="D493" s="725" t="str">
        <f>IF(E493&gt;0,'FTE Budget'!M$17,"")</f>
        <v/>
      </c>
    </row>
    <row r="494" spans="1:6" ht="12.75">
      <c r="A494" s="722" t="str">
        <f t="shared" si="52"/>
        <v>TBD</v>
      </c>
      <c r="B494" s="722" t="str">
        <f t="shared" si="56"/>
        <v>OPCL</v>
      </c>
      <c r="C494" s="725" t="str">
        <f>IF(E494&gt;0,'FTE Budget'!Q$17,"")</f>
        <v/>
      </c>
      <c r="D494" s="725" t="str">
        <f>IF(E494&gt;0,'FTE Budget'!T$17,"")</f>
        <v/>
      </c>
    </row>
    <row r="495" spans="1:6" ht="12.75">
      <c r="A495" s="722" t="str">
        <f t="shared" si="52"/>
        <v>TBD</v>
      </c>
      <c r="B495" s="722" t="str">
        <f t="shared" si="56"/>
        <v>OPCL</v>
      </c>
      <c r="C495" s="725" t="str">
        <f>IF(E495&gt;0,'FTE Budget'!X$17,"")</f>
        <v/>
      </c>
      <c r="D495" s="725" t="str">
        <f>IF(E495&gt;0,'FTE Budget'!AA$17,"")</f>
        <v/>
      </c>
    </row>
    <row r="496" spans="1:6" ht="12.75">
      <c r="A496" s="722" t="str">
        <f t="shared" si="52"/>
        <v>TBD</v>
      </c>
      <c r="B496" s="722" t="str">
        <f t="shared" si="56"/>
        <v>OPCL</v>
      </c>
      <c r="C496" s="725" t="str">
        <f>IF(E496&gt;0,'FTE Budget'!AE$17,"")</f>
        <v/>
      </c>
      <c r="D496" s="725" t="str">
        <f>IF(E496&gt;0,'FTE Budget'!AH$17,"")</f>
        <v/>
      </c>
    </row>
    <row r="497" spans="1:6" ht="12.75">
      <c r="A497" s="722" t="str">
        <f t="shared" si="52"/>
        <v>TBD</v>
      </c>
      <c r="B497" s="722" t="str">
        <f t="shared" si="56"/>
        <v>OPCL</v>
      </c>
      <c r="C497" s="725" t="str">
        <f>IF(E497&gt;0,'FTE Budget'!AL$17,"")</f>
        <v/>
      </c>
      <c r="D497" s="725" t="str">
        <f>IF(E497&gt;0,'FTE Budget'!AO$17,"")</f>
        <v/>
      </c>
    </row>
    <row r="498" spans="1:6" ht="12.75">
      <c r="A498" s="722" t="str">
        <f t="shared" si="52"/>
        <v>TBD</v>
      </c>
      <c r="B498" s="722" t="s">
        <v>374</v>
      </c>
      <c r="C498" s="725" t="str">
        <f>IF(E498&gt;0,'FTE Budget'!J$17,"")</f>
        <v/>
      </c>
      <c r="D498" s="725" t="str">
        <f>IF(E498&gt;0,'FTE Budget'!M$17,"")</f>
        <v/>
      </c>
      <c r="E498" s="848">
        <f>SUMIF('FTE Budget'!AV:AV,'EPM Main Load'!B498,'FTE Budget'!AW:AW)</f>
        <v>0</v>
      </c>
      <c r="F498" s="737">
        <f>SUMIF('FTE Budget'!AV:AV,'EPM Main Load'!B498,'FTE Budget'!BC:BC)</f>
        <v>0</v>
      </c>
    </row>
    <row r="499" spans="1:6" ht="12.75">
      <c r="A499" s="722" t="str">
        <f t="shared" si="52"/>
        <v>TBD</v>
      </c>
      <c r="B499" s="722" t="str">
        <f t="shared" ref="B499:B507" si="57">B498</f>
        <v>OPL</v>
      </c>
      <c r="C499" s="725" t="str">
        <f>IF(E499&gt;0,'FTE Budget'!Q$17,"")</f>
        <v/>
      </c>
      <c r="D499" s="725" t="str">
        <f>IF(E499&gt;0,'FTE Budget'!T$17,"")</f>
        <v/>
      </c>
      <c r="E499" s="848">
        <f>SUMIF('FTE Budget'!AV:AV,'EPM Main Load'!B499,'FTE Budget'!AX:AX)</f>
        <v>0</v>
      </c>
      <c r="F499" s="737">
        <f>SUMIF('FTE Budget'!AV:AV,'EPM Main Load'!B499,'FTE Budget'!BD:BD)</f>
        <v>0</v>
      </c>
    </row>
    <row r="500" spans="1:6" ht="12.75">
      <c r="A500" s="722" t="str">
        <f t="shared" si="52"/>
        <v>TBD</v>
      </c>
      <c r="B500" s="722" t="str">
        <f t="shared" si="57"/>
        <v>OPL</v>
      </c>
      <c r="C500" s="725" t="str">
        <f>IF(E500&gt;0,'FTE Budget'!X$17,"")</f>
        <v/>
      </c>
      <c r="D500" s="725" t="str">
        <f>IF(E500&gt;0,'FTE Budget'!AA$17,"")</f>
        <v/>
      </c>
      <c r="E500" s="848">
        <f>SUMIF('FTE Budget'!AV:AV,'EPM Main Load'!B500,'FTE Budget'!AY:AY)</f>
        <v>0</v>
      </c>
      <c r="F500" s="737">
        <f>SUMIF('FTE Budget'!AV:AV,'EPM Main Load'!B500,'FTE Budget'!BE:BE)</f>
        <v>0</v>
      </c>
    </row>
    <row r="501" spans="1:6" ht="12.75">
      <c r="A501" s="722" t="str">
        <f t="shared" si="52"/>
        <v>TBD</v>
      </c>
      <c r="B501" s="722" t="str">
        <f t="shared" si="57"/>
        <v>OPL</v>
      </c>
      <c r="C501" s="725" t="str">
        <f>IF(E501&gt;0,'FTE Budget'!AE$17,"")</f>
        <v/>
      </c>
      <c r="D501" s="725" t="str">
        <f>IF(E501&gt;0,'FTE Budget'!AH$17,"")</f>
        <v/>
      </c>
      <c r="E501" s="848">
        <f>SUMIF('FTE Budget'!AV:AV,'EPM Main Load'!B501,'FTE Budget'!AZ:AZ)</f>
        <v>0</v>
      </c>
      <c r="F501" s="737">
        <f>SUMIF('FTE Budget'!AV:AV,'EPM Main Load'!B501,'FTE Budget'!BF:BF)</f>
        <v>0</v>
      </c>
    </row>
    <row r="502" spans="1:6" ht="12.75">
      <c r="A502" s="722" t="str">
        <f t="shared" si="52"/>
        <v>TBD</v>
      </c>
      <c r="B502" s="722" t="str">
        <f t="shared" si="57"/>
        <v>OPL</v>
      </c>
      <c r="C502" s="725" t="str">
        <f>IF(E502&gt;0,'FTE Budget'!AL$17,"")</f>
        <v/>
      </c>
      <c r="D502" s="725" t="str">
        <f>IF(E502&gt;0,'FTE Budget'!AO$17,"")</f>
        <v/>
      </c>
      <c r="E502" s="848">
        <f>SUMIF('FTE Budget'!AV:AV,'EPM Main Load'!B502,'FTE Budget'!BA:BA)</f>
        <v>0</v>
      </c>
      <c r="F502" s="737">
        <f>SUMIF('FTE Budget'!AV:AV,'EPM Main Load'!B502,'FTE Budget'!BG:BG)</f>
        <v>0</v>
      </c>
    </row>
    <row r="503" spans="1:6" ht="12.75">
      <c r="A503" s="722" t="str">
        <f t="shared" si="52"/>
        <v>TBD</v>
      </c>
      <c r="B503" s="722" t="str">
        <f t="shared" si="57"/>
        <v>OPL</v>
      </c>
      <c r="C503" s="725" t="str">
        <f>IF(E503&gt;0,'FTE Budget'!J$17,"")</f>
        <v/>
      </c>
      <c r="D503" s="725" t="str">
        <f>IF(E503&gt;0,'FTE Budget'!M$17,"")</f>
        <v/>
      </c>
    </row>
    <row r="504" spans="1:6" ht="12.75">
      <c r="A504" s="722" t="str">
        <f t="shared" si="52"/>
        <v>TBD</v>
      </c>
      <c r="B504" s="722" t="str">
        <f t="shared" si="57"/>
        <v>OPL</v>
      </c>
      <c r="C504" s="725" t="str">
        <f>IF(E504&gt;0,'FTE Budget'!Q$17,"")</f>
        <v/>
      </c>
      <c r="D504" s="725" t="str">
        <f>IF(E504&gt;0,'FTE Budget'!T$17,"")</f>
        <v/>
      </c>
    </row>
    <row r="505" spans="1:6" ht="12.75">
      <c r="A505" s="722" t="str">
        <f t="shared" si="52"/>
        <v>TBD</v>
      </c>
      <c r="B505" s="722" t="str">
        <f t="shared" si="57"/>
        <v>OPL</v>
      </c>
      <c r="C505" s="725" t="str">
        <f>IF(E505&gt;0,'FTE Budget'!X$17,"")</f>
        <v/>
      </c>
      <c r="D505" s="725" t="str">
        <f>IF(E505&gt;0,'FTE Budget'!AA$17,"")</f>
        <v/>
      </c>
    </row>
    <row r="506" spans="1:6" ht="12.75">
      <c r="A506" s="722" t="str">
        <f t="shared" si="52"/>
        <v>TBD</v>
      </c>
      <c r="B506" s="722" t="str">
        <f t="shared" si="57"/>
        <v>OPL</v>
      </c>
      <c r="C506" s="725" t="str">
        <f>IF(E506&gt;0,'FTE Budget'!AE$17,"")</f>
        <v/>
      </c>
      <c r="D506" s="725" t="str">
        <f>IF(E506&gt;0,'FTE Budget'!AH$17,"")</f>
        <v/>
      </c>
    </row>
    <row r="507" spans="1:6" ht="12.75">
      <c r="A507" s="722" t="str">
        <f t="shared" si="52"/>
        <v>TBD</v>
      </c>
      <c r="B507" s="722" t="str">
        <f t="shared" si="57"/>
        <v>OPL</v>
      </c>
      <c r="C507" s="725" t="str">
        <f>IF(E507&gt;0,'FTE Budget'!AL$17,"")</f>
        <v/>
      </c>
      <c r="D507" s="725" t="str">
        <f>IF(E507&gt;0,'FTE Budget'!AO$17,"")</f>
        <v/>
      </c>
    </row>
    <row r="508" spans="1:6" ht="12.75">
      <c r="A508" s="722" t="str">
        <f t="shared" si="52"/>
        <v>TBD</v>
      </c>
      <c r="B508" s="722" t="s">
        <v>375</v>
      </c>
      <c r="C508" s="725" t="str">
        <f>IF(E508&gt;0,'FTE Budget'!J$17,"")</f>
        <v/>
      </c>
      <c r="D508" s="725" t="str">
        <f>IF(E508&gt;0,'FTE Budget'!M$17,"")</f>
        <v/>
      </c>
      <c r="E508" s="848">
        <f>SUMIF('FTE Budget'!AV:AV,'EPM Main Load'!B508,'FTE Budget'!AW:AW)</f>
        <v>0</v>
      </c>
      <c r="F508" s="737">
        <f>SUMIF('FTE Budget'!AV:AV,'EPM Main Load'!B508,'FTE Budget'!BC:BC)</f>
        <v>0</v>
      </c>
    </row>
    <row r="509" spans="1:6" ht="12.75">
      <c r="A509" s="722" t="str">
        <f t="shared" si="52"/>
        <v>TBD</v>
      </c>
      <c r="B509" s="722" t="str">
        <f t="shared" ref="B509:B517" si="58">B508</f>
        <v>OPLA</v>
      </c>
      <c r="C509" s="725" t="str">
        <f>IF(E509&gt;0,'FTE Budget'!Q$17,"")</f>
        <v/>
      </c>
      <c r="D509" s="725" t="str">
        <f>IF(E509&gt;0,'FTE Budget'!T$17,"")</f>
        <v/>
      </c>
      <c r="E509" s="848">
        <f>SUMIF('FTE Budget'!AV:AV,'EPM Main Load'!B509,'FTE Budget'!AX:AX)</f>
        <v>0</v>
      </c>
      <c r="F509" s="737">
        <f>SUMIF('FTE Budget'!AV:AV,'EPM Main Load'!B509,'FTE Budget'!BD:BD)</f>
        <v>0</v>
      </c>
    </row>
    <row r="510" spans="1:6" ht="12.75">
      <c r="A510" s="722" t="str">
        <f t="shared" si="52"/>
        <v>TBD</v>
      </c>
      <c r="B510" s="722" t="str">
        <f t="shared" si="58"/>
        <v>OPLA</v>
      </c>
      <c r="C510" s="725" t="str">
        <f>IF(E510&gt;0,'FTE Budget'!X$17,"")</f>
        <v/>
      </c>
      <c r="D510" s="725" t="str">
        <f>IF(E510&gt;0,'FTE Budget'!AA$17,"")</f>
        <v/>
      </c>
      <c r="E510" s="848">
        <f>SUMIF('FTE Budget'!AV:AV,'EPM Main Load'!B510,'FTE Budget'!AY:AY)</f>
        <v>0</v>
      </c>
      <c r="F510" s="737">
        <f>SUMIF('FTE Budget'!AV:AV,'EPM Main Load'!B510,'FTE Budget'!BE:BE)</f>
        <v>0</v>
      </c>
    </row>
    <row r="511" spans="1:6" ht="12.75">
      <c r="A511" s="722" t="str">
        <f t="shared" si="52"/>
        <v>TBD</v>
      </c>
      <c r="B511" s="722" t="str">
        <f t="shared" si="58"/>
        <v>OPLA</v>
      </c>
      <c r="C511" s="725" t="str">
        <f>IF(E511&gt;0,'FTE Budget'!AE$17,"")</f>
        <v/>
      </c>
      <c r="D511" s="725" t="str">
        <f>IF(E511&gt;0,'FTE Budget'!AH$17,"")</f>
        <v/>
      </c>
      <c r="E511" s="848">
        <f>SUMIF('FTE Budget'!AV:AV,'EPM Main Load'!B511,'FTE Budget'!AZ:AZ)</f>
        <v>0</v>
      </c>
      <c r="F511" s="737">
        <f>SUMIF('FTE Budget'!AV:AV,'EPM Main Load'!B511,'FTE Budget'!BF:BF)</f>
        <v>0</v>
      </c>
    </row>
    <row r="512" spans="1:6" ht="12.75">
      <c r="A512" s="722" t="str">
        <f t="shared" si="52"/>
        <v>TBD</v>
      </c>
      <c r="B512" s="722" t="str">
        <f t="shared" si="58"/>
        <v>OPLA</v>
      </c>
      <c r="C512" s="725" t="str">
        <f>IF(E512&gt;0,'FTE Budget'!AL$17,"")</f>
        <v/>
      </c>
      <c r="D512" s="725" t="str">
        <f>IF(E512&gt;0,'FTE Budget'!AO$17,"")</f>
        <v/>
      </c>
      <c r="E512" s="848">
        <f>SUMIF('FTE Budget'!AV:AV,'EPM Main Load'!B512,'FTE Budget'!BA:BA)</f>
        <v>0</v>
      </c>
      <c r="F512" s="737">
        <f>SUMIF('FTE Budget'!AV:AV,'EPM Main Load'!B512,'FTE Budget'!BG:BG)</f>
        <v>0</v>
      </c>
    </row>
    <row r="513" spans="1:6" ht="12.75">
      <c r="A513" s="722" t="str">
        <f t="shared" si="52"/>
        <v>TBD</v>
      </c>
      <c r="B513" s="722" t="str">
        <f t="shared" si="58"/>
        <v>OPLA</v>
      </c>
      <c r="C513" s="725" t="str">
        <f>IF(E513&gt;0,'FTE Budget'!J$17,"")</f>
        <v/>
      </c>
      <c r="D513" s="725" t="str">
        <f>IF(E513&gt;0,'FTE Budget'!M$17,"")</f>
        <v/>
      </c>
    </row>
    <row r="514" spans="1:6" ht="12.75">
      <c r="A514" s="722" t="str">
        <f t="shared" si="52"/>
        <v>TBD</v>
      </c>
      <c r="B514" s="722" t="str">
        <f t="shared" si="58"/>
        <v>OPLA</v>
      </c>
      <c r="C514" s="725" t="str">
        <f>IF(E514&gt;0,'FTE Budget'!Q$17,"")</f>
        <v/>
      </c>
      <c r="D514" s="725" t="str">
        <f>IF(E514&gt;0,'FTE Budget'!T$17,"")</f>
        <v/>
      </c>
    </row>
    <row r="515" spans="1:6" ht="12.75">
      <c r="A515" s="722" t="str">
        <f t="shared" si="52"/>
        <v>TBD</v>
      </c>
      <c r="B515" s="722" t="str">
        <f t="shared" si="58"/>
        <v>OPLA</v>
      </c>
      <c r="C515" s="725" t="str">
        <f>IF(E515&gt;0,'FTE Budget'!X$17,"")</f>
        <v/>
      </c>
      <c r="D515" s="725" t="str">
        <f>IF(E515&gt;0,'FTE Budget'!AA$17,"")</f>
        <v/>
      </c>
    </row>
    <row r="516" spans="1:6" ht="12.75">
      <c r="A516" s="722" t="str">
        <f t="shared" si="52"/>
        <v>TBD</v>
      </c>
      <c r="B516" s="722" t="str">
        <f t="shared" si="58"/>
        <v>OPLA</v>
      </c>
      <c r="C516" s="725" t="str">
        <f>IF(E516&gt;0,'FTE Budget'!AE$17,"")</f>
        <v/>
      </c>
      <c r="D516" s="725" t="str">
        <f>IF(E516&gt;0,'FTE Budget'!AH$17,"")</f>
        <v/>
      </c>
    </row>
    <row r="517" spans="1:6" ht="12.75">
      <c r="A517" s="722" t="str">
        <f t="shared" si="52"/>
        <v>TBD</v>
      </c>
      <c r="B517" s="722" t="str">
        <f t="shared" si="58"/>
        <v>OPLA</v>
      </c>
      <c r="C517" s="725" t="str">
        <f>IF(E517&gt;0,'FTE Budget'!AL$17,"")</f>
        <v/>
      </c>
      <c r="D517" s="725" t="str">
        <f>IF(E517&gt;0,'FTE Budget'!AO$17,"")</f>
        <v/>
      </c>
    </row>
    <row r="518" spans="1:6" ht="12.75">
      <c r="A518" s="722" t="str">
        <f t="shared" si="52"/>
        <v>TBD</v>
      </c>
      <c r="B518" s="722" t="s">
        <v>376</v>
      </c>
      <c r="C518" s="725" t="str">
        <f>IF(E518&gt;0,'FTE Budget'!J$17,"")</f>
        <v/>
      </c>
      <c r="D518" s="725" t="str">
        <f>IF(E518&gt;0,'FTE Budget'!M$17,"")</f>
        <v/>
      </c>
      <c r="E518" s="848">
        <f>SUMIF('FTE Budget'!AV:AV,'EPM Main Load'!B518,'FTE Budget'!AW:AW)</f>
        <v>0</v>
      </c>
      <c r="F518" s="737">
        <f>SUMIF('FTE Budget'!AV:AV,'EPM Main Load'!B518,'FTE Budget'!BC:BC)</f>
        <v>0</v>
      </c>
    </row>
    <row r="519" spans="1:6" ht="12.75">
      <c r="A519" s="722" t="str">
        <f t="shared" si="52"/>
        <v>TBD</v>
      </c>
      <c r="B519" s="722" t="str">
        <f t="shared" ref="B519:B527" si="59">B518</f>
        <v>OPLR</v>
      </c>
      <c r="C519" s="725" t="str">
        <f>IF(E519&gt;0,'FTE Budget'!Q$17,"")</f>
        <v/>
      </c>
      <c r="D519" s="725" t="str">
        <f>IF(E519&gt;0,'FTE Budget'!T$17,"")</f>
        <v/>
      </c>
      <c r="E519" s="848">
        <f>SUMIF('FTE Budget'!AV:AV,'EPM Main Load'!B519,'FTE Budget'!AX:AX)</f>
        <v>0</v>
      </c>
      <c r="F519" s="737">
        <f>SUMIF('FTE Budget'!AV:AV,'EPM Main Load'!B519,'FTE Budget'!BD:BD)</f>
        <v>0</v>
      </c>
    </row>
    <row r="520" spans="1:6" ht="12.75">
      <c r="A520" s="722" t="str">
        <f t="shared" si="52"/>
        <v>TBD</v>
      </c>
      <c r="B520" s="722" t="str">
        <f t="shared" si="59"/>
        <v>OPLR</v>
      </c>
      <c r="C520" s="725" t="str">
        <f>IF(E520&gt;0,'FTE Budget'!X$17,"")</f>
        <v/>
      </c>
      <c r="D520" s="725" t="str">
        <f>IF(E520&gt;0,'FTE Budget'!AA$17,"")</f>
        <v/>
      </c>
      <c r="E520" s="848">
        <f>SUMIF('FTE Budget'!AV:AV,'EPM Main Load'!B520,'FTE Budget'!AY:AY)</f>
        <v>0</v>
      </c>
      <c r="F520" s="737">
        <f>SUMIF('FTE Budget'!AV:AV,'EPM Main Load'!B520,'FTE Budget'!BE:BE)</f>
        <v>0</v>
      </c>
    </row>
    <row r="521" spans="1:6" ht="12.75">
      <c r="A521" s="722" t="str">
        <f t="shared" ref="A521:A584" si="60">$D$5</f>
        <v>TBD</v>
      </c>
      <c r="B521" s="722" t="str">
        <f t="shared" si="59"/>
        <v>OPLR</v>
      </c>
      <c r="C521" s="725" t="str">
        <f>IF(E521&gt;0,'FTE Budget'!AE$17,"")</f>
        <v/>
      </c>
      <c r="D521" s="725" t="str">
        <f>IF(E521&gt;0,'FTE Budget'!AH$17,"")</f>
        <v/>
      </c>
      <c r="E521" s="848">
        <f>SUMIF('FTE Budget'!AV:AV,'EPM Main Load'!B521,'FTE Budget'!AZ:AZ)</f>
        <v>0</v>
      </c>
      <c r="F521" s="737">
        <f>SUMIF('FTE Budget'!AV:AV,'EPM Main Load'!B521,'FTE Budget'!BF:BF)</f>
        <v>0</v>
      </c>
    </row>
    <row r="522" spans="1:6" ht="12.75">
      <c r="A522" s="722" t="str">
        <f t="shared" si="60"/>
        <v>TBD</v>
      </c>
      <c r="B522" s="722" t="str">
        <f t="shared" si="59"/>
        <v>OPLR</v>
      </c>
      <c r="C522" s="725" t="str">
        <f>IF(E522&gt;0,'FTE Budget'!AL$17,"")</f>
        <v/>
      </c>
      <c r="D522" s="725" t="str">
        <f>IF(E522&gt;0,'FTE Budget'!AO$17,"")</f>
        <v/>
      </c>
      <c r="E522" s="848">
        <f>SUMIF('FTE Budget'!AV:AV,'EPM Main Load'!B522,'FTE Budget'!BA:BA)</f>
        <v>0</v>
      </c>
      <c r="F522" s="737">
        <f>SUMIF('FTE Budget'!AV:AV,'EPM Main Load'!B522,'FTE Budget'!BG:BG)</f>
        <v>0</v>
      </c>
    </row>
    <row r="523" spans="1:6" ht="12.75">
      <c r="A523" s="722" t="str">
        <f t="shared" si="60"/>
        <v>TBD</v>
      </c>
      <c r="B523" s="722" t="str">
        <f t="shared" si="59"/>
        <v>OPLR</v>
      </c>
      <c r="C523" s="725" t="str">
        <f>IF(E523&gt;0,'FTE Budget'!J$17,"")</f>
        <v/>
      </c>
      <c r="D523" s="725" t="str">
        <f>IF(E523&gt;0,'FTE Budget'!M$17,"")</f>
        <v/>
      </c>
    </row>
    <row r="524" spans="1:6" ht="12.75">
      <c r="A524" s="722" t="str">
        <f t="shared" si="60"/>
        <v>TBD</v>
      </c>
      <c r="B524" s="722" t="str">
        <f t="shared" si="59"/>
        <v>OPLR</v>
      </c>
      <c r="C524" s="725" t="str">
        <f>IF(E524&gt;0,'FTE Budget'!Q$17,"")</f>
        <v/>
      </c>
      <c r="D524" s="725" t="str">
        <f>IF(E524&gt;0,'FTE Budget'!T$17,"")</f>
        <v/>
      </c>
    </row>
    <row r="525" spans="1:6" ht="12.75">
      <c r="A525" s="722" t="str">
        <f t="shared" si="60"/>
        <v>TBD</v>
      </c>
      <c r="B525" s="722" t="str">
        <f t="shared" si="59"/>
        <v>OPLR</v>
      </c>
      <c r="C525" s="725" t="str">
        <f>IF(E525&gt;0,'FTE Budget'!X$17,"")</f>
        <v/>
      </c>
      <c r="D525" s="725" t="str">
        <f>IF(E525&gt;0,'FTE Budget'!AA$17,"")</f>
        <v/>
      </c>
    </row>
    <row r="526" spans="1:6" ht="12.75">
      <c r="A526" s="722" t="str">
        <f t="shared" si="60"/>
        <v>TBD</v>
      </c>
      <c r="B526" s="722" t="str">
        <f t="shared" si="59"/>
        <v>OPLR</v>
      </c>
      <c r="C526" s="725" t="str">
        <f>IF(E526&gt;0,'FTE Budget'!AE$17,"")</f>
        <v/>
      </c>
      <c r="D526" s="725" t="str">
        <f>IF(E526&gt;0,'FTE Budget'!AH$17,"")</f>
        <v/>
      </c>
    </row>
    <row r="527" spans="1:6" ht="12.75">
      <c r="A527" s="722" t="str">
        <f t="shared" si="60"/>
        <v>TBD</v>
      </c>
      <c r="B527" s="722" t="str">
        <f t="shared" si="59"/>
        <v>OPLR</v>
      </c>
      <c r="C527" s="725" t="str">
        <f>IF(E527&gt;0,'FTE Budget'!AL$17,"")</f>
        <v/>
      </c>
      <c r="D527" s="725" t="str">
        <f>IF(E527&gt;0,'FTE Budget'!AO$17,"")</f>
        <v/>
      </c>
    </row>
    <row r="528" spans="1:6" ht="12.75">
      <c r="A528" s="722" t="str">
        <f t="shared" si="60"/>
        <v>TBD</v>
      </c>
      <c r="B528" s="722" t="s">
        <v>377</v>
      </c>
      <c r="C528" s="725" t="str">
        <f>IF(E528&gt;0,'FTE Budget'!J$17,"")</f>
        <v/>
      </c>
      <c r="D528" s="725" t="str">
        <f>IF(E528&gt;0,'FTE Budget'!M$17,"")</f>
        <v/>
      </c>
      <c r="E528" s="848">
        <f>SUMIF('FTE Budget'!AV:AV,'EPM Main Load'!B528,'FTE Budget'!AW:AW)</f>
        <v>0</v>
      </c>
      <c r="F528" s="737">
        <f>SUMIF('FTE Budget'!AV:AV,'EPM Main Load'!B528,'FTE Budget'!BC:BC)</f>
        <v>0</v>
      </c>
    </row>
    <row r="529" spans="1:6" ht="12.75">
      <c r="A529" s="722" t="str">
        <f t="shared" si="60"/>
        <v>TBD</v>
      </c>
      <c r="B529" s="722" t="str">
        <f t="shared" ref="B529:B537" si="61">B528</f>
        <v>OPLS</v>
      </c>
      <c r="C529" s="725" t="str">
        <f>IF(E529&gt;0,'FTE Budget'!Q$17,"")</f>
        <v/>
      </c>
      <c r="D529" s="725" t="str">
        <f>IF(E529&gt;0,'FTE Budget'!T$17,"")</f>
        <v/>
      </c>
      <c r="E529" s="848">
        <f>SUMIF('FTE Budget'!AV:AV,'EPM Main Load'!B529,'FTE Budget'!AX:AX)</f>
        <v>0</v>
      </c>
      <c r="F529" s="737">
        <f>SUMIF('FTE Budget'!AV:AV,'EPM Main Load'!B529,'FTE Budget'!BD:BD)</f>
        <v>0</v>
      </c>
    </row>
    <row r="530" spans="1:6" ht="12.75">
      <c r="A530" s="722" t="str">
        <f t="shared" si="60"/>
        <v>TBD</v>
      </c>
      <c r="B530" s="722" t="str">
        <f t="shared" si="61"/>
        <v>OPLS</v>
      </c>
      <c r="C530" s="725" t="str">
        <f>IF(E530&gt;0,'FTE Budget'!X$17,"")</f>
        <v/>
      </c>
      <c r="D530" s="725" t="str">
        <f>IF(E530&gt;0,'FTE Budget'!AA$17,"")</f>
        <v/>
      </c>
      <c r="E530" s="848">
        <f>SUMIF('FTE Budget'!AV:AV,'EPM Main Load'!B530,'FTE Budget'!AY:AY)</f>
        <v>0</v>
      </c>
      <c r="F530" s="737">
        <f>SUMIF('FTE Budget'!AV:AV,'EPM Main Load'!B530,'FTE Budget'!BE:BE)</f>
        <v>0</v>
      </c>
    </row>
    <row r="531" spans="1:6" ht="12.75">
      <c r="A531" s="722" t="str">
        <f t="shared" si="60"/>
        <v>TBD</v>
      </c>
      <c r="B531" s="722" t="str">
        <f t="shared" si="61"/>
        <v>OPLS</v>
      </c>
      <c r="C531" s="725" t="str">
        <f>IF(E531&gt;0,'FTE Budget'!AE$17,"")</f>
        <v/>
      </c>
      <c r="D531" s="725" t="str">
        <f>IF(E531&gt;0,'FTE Budget'!AH$17,"")</f>
        <v/>
      </c>
      <c r="E531" s="848">
        <f>SUMIF('FTE Budget'!AV:AV,'EPM Main Load'!B531,'FTE Budget'!AZ:AZ)</f>
        <v>0</v>
      </c>
      <c r="F531" s="737">
        <f>SUMIF('FTE Budget'!AV:AV,'EPM Main Load'!B531,'FTE Budget'!BF:BF)</f>
        <v>0</v>
      </c>
    </row>
    <row r="532" spans="1:6" ht="12.75">
      <c r="A532" s="722" t="str">
        <f t="shared" si="60"/>
        <v>TBD</v>
      </c>
      <c r="B532" s="722" t="str">
        <f t="shared" si="61"/>
        <v>OPLS</v>
      </c>
      <c r="C532" s="725" t="str">
        <f>IF(E532&gt;0,'FTE Budget'!AL$17,"")</f>
        <v/>
      </c>
      <c r="D532" s="725" t="str">
        <f>IF(E532&gt;0,'FTE Budget'!AO$17,"")</f>
        <v/>
      </c>
      <c r="E532" s="848">
        <f>SUMIF('FTE Budget'!AV:AV,'EPM Main Load'!B532,'FTE Budget'!BA:BA)</f>
        <v>0</v>
      </c>
      <c r="F532" s="737">
        <f>SUMIF('FTE Budget'!AV:AV,'EPM Main Load'!B532,'FTE Budget'!BG:BG)</f>
        <v>0</v>
      </c>
    </row>
    <row r="533" spans="1:6" ht="12.75">
      <c r="A533" s="722" t="str">
        <f t="shared" si="60"/>
        <v>TBD</v>
      </c>
      <c r="B533" s="722" t="str">
        <f t="shared" si="61"/>
        <v>OPLS</v>
      </c>
      <c r="C533" s="725" t="str">
        <f>IF(E533&gt;0,'FTE Budget'!J$17,"")</f>
        <v/>
      </c>
      <c r="D533" s="725" t="str">
        <f>IF(E533&gt;0,'FTE Budget'!M$17,"")</f>
        <v/>
      </c>
    </row>
    <row r="534" spans="1:6" ht="12.75">
      <c r="A534" s="722" t="str">
        <f t="shared" si="60"/>
        <v>TBD</v>
      </c>
      <c r="B534" s="722" t="str">
        <f t="shared" si="61"/>
        <v>OPLS</v>
      </c>
      <c r="C534" s="725" t="str">
        <f>IF(E534&gt;0,'FTE Budget'!Q$17,"")</f>
        <v/>
      </c>
      <c r="D534" s="725" t="str">
        <f>IF(E534&gt;0,'FTE Budget'!T$17,"")</f>
        <v/>
      </c>
    </row>
    <row r="535" spans="1:6" ht="12.75">
      <c r="A535" s="722" t="str">
        <f t="shared" si="60"/>
        <v>TBD</v>
      </c>
      <c r="B535" s="722" t="str">
        <f t="shared" si="61"/>
        <v>OPLS</v>
      </c>
      <c r="C535" s="725" t="str">
        <f>IF(E535&gt;0,'FTE Budget'!X$17,"")</f>
        <v/>
      </c>
      <c r="D535" s="725" t="str">
        <f>IF(E535&gt;0,'FTE Budget'!AA$17,"")</f>
        <v/>
      </c>
    </row>
    <row r="536" spans="1:6" ht="12.75">
      <c r="A536" s="722" t="str">
        <f t="shared" si="60"/>
        <v>TBD</v>
      </c>
      <c r="B536" s="722" t="str">
        <f t="shared" si="61"/>
        <v>OPLS</v>
      </c>
      <c r="C536" s="725" t="str">
        <f>IF(E536&gt;0,'FTE Budget'!AE$17,"")</f>
        <v/>
      </c>
      <c r="D536" s="725" t="str">
        <f>IF(E536&gt;0,'FTE Budget'!AH$17,"")</f>
        <v/>
      </c>
    </row>
    <row r="537" spans="1:6" ht="12.75">
      <c r="A537" s="722" t="str">
        <f t="shared" si="60"/>
        <v>TBD</v>
      </c>
      <c r="B537" s="722" t="str">
        <f t="shared" si="61"/>
        <v>OPLS</v>
      </c>
      <c r="C537" s="725" t="str">
        <f>IF(E537&gt;0,'FTE Budget'!AL$17,"")</f>
        <v/>
      </c>
      <c r="D537" s="725" t="str">
        <f>IF(E537&gt;0,'FTE Budget'!AO$17,"")</f>
        <v/>
      </c>
    </row>
    <row r="538" spans="1:6" ht="12.75">
      <c r="A538" s="722" t="str">
        <f t="shared" si="60"/>
        <v>TBD</v>
      </c>
      <c r="B538" s="722" t="s">
        <v>378</v>
      </c>
      <c r="C538" s="725" t="str">
        <f>IF(E538&gt;0,'FTE Budget'!J$17,"")</f>
        <v/>
      </c>
      <c r="D538" s="725" t="str">
        <f>IF(E538&gt;0,'FTE Budget'!M$17,"")</f>
        <v/>
      </c>
      <c r="E538" s="848">
        <f>SUMIF('FTE Budget'!AV:AV,'EPM Main Load'!B538,'FTE Budget'!AW:AW)</f>
        <v>0</v>
      </c>
      <c r="F538" s="737">
        <f>SUMIF('FTE Budget'!AV:AV,'EPM Main Load'!B538,'FTE Budget'!BC:BC)</f>
        <v>0</v>
      </c>
    </row>
    <row r="539" spans="1:6" ht="12.75">
      <c r="A539" s="722" t="str">
        <f t="shared" si="60"/>
        <v>TBD</v>
      </c>
      <c r="B539" s="722" t="str">
        <f t="shared" ref="B539:B547" si="62">B538</f>
        <v>OPM</v>
      </c>
      <c r="C539" s="725" t="str">
        <f>IF(E539&gt;0,'FTE Budget'!Q$17,"")</f>
        <v/>
      </c>
      <c r="D539" s="725" t="str">
        <f>IF(E539&gt;0,'FTE Budget'!T$17,"")</f>
        <v/>
      </c>
      <c r="E539" s="848">
        <f>SUMIF('FTE Budget'!AV:AV,'EPM Main Load'!B539,'FTE Budget'!AX:AX)</f>
        <v>0</v>
      </c>
      <c r="F539" s="737">
        <f>SUMIF('FTE Budget'!AV:AV,'EPM Main Load'!B539,'FTE Budget'!BD:BD)</f>
        <v>0</v>
      </c>
    </row>
    <row r="540" spans="1:6" ht="12.75">
      <c r="A540" s="722" t="str">
        <f t="shared" si="60"/>
        <v>TBD</v>
      </c>
      <c r="B540" s="722" t="str">
        <f t="shared" si="62"/>
        <v>OPM</v>
      </c>
      <c r="C540" s="725" t="str">
        <f>IF(E540&gt;0,'FTE Budget'!X$17,"")</f>
        <v/>
      </c>
      <c r="D540" s="725" t="str">
        <f>IF(E540&gt;0,'FTE Budget'!AA$17,"")</f>
        <v/>
      </c>
      <c r="E540" s="848">
        <f>SUMIF('FTE Budget'!AV:AV,'EPM Main Load'!B540,'FTE Budget'!AY:AY)</f>
        <v>0</v>
      </c>
      <c r="F540" s="737">
        <f>SUMIF('FTE Budget'!AV:AV,'EPM Main Load'!B540,'FTE Budget'!BE:BE)</f>
        <v>0</v>
      </c>
    </row>
    <row r="541" spans="1:6" ht="12.75">
      <c r="A541" s="722" t="str">
        <f t="shared" si="60"/>
        <v>TBD</v>
      </c>
      <c r="B541" s="722" t="str">
        <f t="shared" si="62"/>
        <v>OPM</v>
      </c>
      <c r="C541" s="725" t="str">
        <f>IF(E541&gt;0,'FTE Budget'!AE$17,"")</f>
        <v/>
      </c>
      <c r="D541" s="725" t="str">
        <f>IF(E541&gt;0,'FTE Budget'!AH$17,"")</f>
        <v/>
      </c>
      <c r="E541" s="848">
        <f>SUMIF('FTE Budget'!AV:AV,'EPM Main Load'!B541,'FTE Budget'!AZ:AZ)</f>
        <v>0</v>
      </c>
      <c r="F541" s="737">
        <f>SUMIF('FTE Budget'!AV:AV,'EPM Main Load'!B541,'FTE Budget'!BF:BF)</f>
        <v>0</v>
      </c>
    </row>
    <row r="542" spans="1:6" ht="12.75">
      <c r="A542" s="722" t="str">
        <f t="shared" si="60"/>
        <v>TBD</v>
      </c>
      <c r="B542" s="722" t="str">
        <f t="shared" si="62"/>
        <v>OPM</v>
      </c>
      <c r="C542" s="725" t="str">
        <f>IF(E542&gt;0,'FTE Budget'!AL$17,"")</f>
        <v/>
      </c>
      <c r="D542" s="725" t="str">
        <f>IF(E542&gt;0,'FTE Budget'!AO$17,"")</f>
        <v/>
      </c>
      <c r="E542" s="848">
        <f>SUMIF('FTE Budget'!AV:AV,'EPM Main Load'!B542,'FTE Budget'!BA:BA)</f>
        <v>0</v>
      </c>
      <c r="F542" s="737">
        <f>SUMIF('FTE Budget'!AV:AV,'EPM Main Load'!B542,'FTE Budget'!BG:BG)</f>
        <v>0</v>
      </c>
    </row>
    <row r="543" spans="1:6" ht="12.75">
      <c r="A543" s="722" t="str">
        <f t="shared" si="60"/>
        <v>TBD</v>
      </c>
      <c r="B543" s="722" t="str">
        <f t="shared" si="62"/>
        <v>OPM</v>
      </c>
      <c r="C543" s="725" t="str">
        <f>IF(E543&gt;0,'FTE Budget'!J$17,"")</f>
        <v/>
      </c>
      <c r="D543" s="725" t="str">
        <f>IF(E543&gt;0,'FTE Budget'!M$17,"")</f>
        <v/>
      </c>
    </row>
    <row r="544" spans="1:6" ht="12.75">
      <c r="A544" s="722" t="str">
        <f t="shared" si="60"/>
        <v>TBD</v>
      </c>
      <c r="B544" s="722" t="str">
        <f t="shared" si="62"/>
        <v>OPM</v>
      </c>
      <c r="C544" s="725" t="str">
        <f>IF(E544&gt;0,'FTE Budget'!Q$17,"")</f>
        <v/>
      </c>
      <c r="D544" s="725" t="str">
        <f>IF(E544&gt;0,'FTE Budget'!T$17,"")</f>
        <v/>
      </c>
    </row>
    <row r="545" spans="1:6" ht="12.75">
      <c r="A545" s="722" t="str">
        <f t="shared" si="60"/>
        <v>TBD</v>
      </c>
      <c r="B545" s="722" t="str">
        <f t="shared" si="62"/>
        <v>OPM</v>
      </c>
      <c r="C545" s="725" t="str">
        <f>IF(E545&gt;0,'FTE Budget'!X$17,"")</f>
        <v/>
      </c>
      <c r="D545" s="725" t="str">
        <f>IF(E545&gt;0,'FTE Budget'!AA$17,"")</f>
        <v/>
      </c>
    </row>
    <row r="546" spans="1:6" ht="12.75">
      <c r="A546" s="722" t="str">
        <f t="shared" si="60"/>
        <v>TBD</v>
      </c>
      <c r="B546" s="722" t="str">
        <f t="shared" si="62"/>
        <v>OPM</v>
      </c>
      <c r="C546" s="725" t="str">
        <f>IF(E546&gt;0,'FTE Budget'!AE$17,"")</f>
        <v/>
      </c>
      <c r="D546" s="725" t="str">
        <f>IF(E546&gt;0,'FTE Budget'!AH$17,"")</f>
        <v/>
      </c>
    </row>
    <row r="547" spans="1:6" ht="12.75">
      <c r="A547" s="722" t="str">
        <f t="shared" si="60"/>
        <v>TBD</v>
      </c>
      <c r="B547" s="722" t="str">
        <f t="shared" si="62"/>
        <v>OPM</v>
      </c>
      <c r="C547" s="725" t="str">
        <f>IF(E547&gt;0,'FTE Budget'!AL$17,"")</f>
        <v/>
      </c>
      <c r="D547" s="725" t="str">
        <f>IF(E547&gt;0,'FTE Budget'!AO$17,"")</f>
        <v/>
      </c>
    </row>
    <row r="548" spans="1:6" ht="12.75">
      <c r="A548" s="722" t="str">
        <f t="shared" si="60"/>
        <v>TBD</v>
      </c>
      <c r="B548" s="722" t="s">
        <v>379</v>
      </c>
      <c r="C548" s="725" t="str">
        <f>IF(E548&gt;0,'FTE Budget'!J$17,"")</f>
        <v/>
      </c>
      <c r="D548" s="725" t="str">
        <f>IF(E548&gt;0,'FTE Budget'!M$17,"")</f>
        <v/>
      </c>
      <c r="E548" s="848">
        <f>SUMIF('FTE Budget'!AV:AV,'EPM Main Load'!B548,'FTE Budget'!AW:AW)</f>
        <v>0</v>
      </c>
      <c r="F548" s="737">
        <f>SUMIF('FTE Budget'!AV:AV,'EPM Main Load'!B548,'FTE Budget'!BC:BC)</f>
        <v>0</v>
      </c>
    </row>
    <row r="549" spans="1:6" ht="12.75">
      <c r="A549" s="722" t="str">
        <f t="shared" si="60"/>
        <v>TBD</v>
      </c>
      <c r="B549" s="722" t="str">
        <f t="shared" ref="B549:B557" si="63">B548</f>
        <v>OPME</v>
      </c>
      <c r="C549" s="725" t="str">
        <f>IF(E549&gt;0,'FTE Budget'!Q$17,"")</f>
        <v/>
      </c>
      <c r="D549" s="725" t="str">
        <f>IF(E549&gt;0,'FTE Budget'!T$17,"")</f>
        <v/>
      </c>
      <c r="E549" s="848">
        <f>SUMIF('FTE Budget'!AV:AV,'EPM Main Load'!B549,'FTE Budget'!AX:AX)</f>
        <v>0</v>
      </c>
      <c r="F549" s="737">
        <f>SUMIF('FTE Budget'!AV:AV,'EPM Main Load'!B549,'FTE Budget'!BD:BD)</f>
        <v>0</v>
      </c>
    </row>
    <row r="550" spans="1:6" ht="12.75">
      <c r="A550" s="722" t="str">
        <f t="shared" si="60"/>
        <v>TBD</v>
      </c>
      <c r="B550" s="722" t="str">
        <f t="shared" si="63"/>
        <v>OPME</v>
      </c>
      <c r="C550" s="725" t="str">
        <f>IF(E550&gt;0,'FTE Budget'!X$17,"")</f>
        <v/>
      </c>
      <c r="D550" s="725" t="str">
        <f>IF(E550&gt;0,'FTE Budget'!AA$17,"")</f>
        <v/>
      </c>
      <c r="E550" s="848">
        <f>SUMIF('FTE Budget'!AV:AV,'EPM Main Load'!B550,'FTE Budget'!AY:AY)</f>
        <v>0</v>
      </c>
      <c r="F550" s="737">
        <f>SUMIF('FTE Budget'!AV:AV,'EPM Main Load'!B550,'FTE Budget'!BE:BE)</f>
        <v>0</v>
      </c>
    </row>
    <row r="551" spans="1:6" ht="12.75">
      <c r="A551" s="722" t="str">
        <f t="shared" si="60"/>
        <v>TBD</v>
      </c>
      <c r="B551" s="722" t="str">
        <f t="shared" si="63"/>
        <v>OPME</v>
      </c>
      <c r="C551" s="725" t="str">
        <f>IF(E551&gt;0,'FTE Budget'!AE$17,"")</f>
        <v/>
      </c>
      <c r="D551" s="725" t="str">
        <f>IF(E551&gt;0,'FTE Budget'!AH$17,"")</f>
        <v/>
      </c>
      <c r="E551" s="848">
        <f>SUMIF('FTE Budget'!AV:AV,'EPM Main Load'!B551,'FTE Budget'!AZ:AZ)</f>
        <v>0</v>
      </c>
      <c r="F551" s="737">
        <f>SUMIF('FTE Budget'!AV:AV,'EPM Main Load'!B551,'FTE Budget'!BF:BF)</f>
        <v>0</v>
      </c>
    </row>
    <row r="552" spans="1:6" ht="12.75">
      <c r="A552" s="722" t="str">
        <f t="shared" si="60"/>
        <v>TBD</v>
      </c>
      <c r="B552" s="722" t="str">
        <f t="shared" si="63"/>
        <v>OPME</v>
      </c>
      <c r="C552" s="725" t="str">
        <f>IF(E552&gt;0,'FTE Budget'!AL$17,"")</f>
        <v/>
      </c>
      <c r="D552" s="725" t="str">
        <f>IF(E552&gt;0,'FTE Budget'!AO$17,"")</f>
        <v/>
      </c>
      <c r="E552" s="848">
        <f>SUMIF('FTE Budget'!AV:AV,'EPM Main Load'!B552,'FTE Budget'!BA:BA)</f>
        <v>0</v>
      </c>
      <c r="F552" s="737">
        <f>SUMIF('FTE Budget'!AV:AV,'EPM Main Load'!B552,'FTE Budget'!BG:BG)</f>
        <v>0</v>
      </c>
    </row>
    <row r="553" spans="1:6" ht="12.75">
      <c r="A553" s="722" t="str">
        <f t="shared" si="60"/>
        <v>TBD</v>
      </c>
      <c r="B553" s="722" t="str">
        <f t="shared" si="63"/>
        <v>OPME</v>
      </c>
      <c r="C553" s="725" t="str">
        <f>IF(E553&gt;0,'FTE Budget'!J$17,"")</f>
        <v/>
      </c>
      <c r="D553" s="725" t="str">
        <f>IF(E553&gt;0,'FTE Budget'!M$17,"")</f>
        <v/>
      </c>
    </row>
    <row r="554" spans="1:6" ht="12.75">
      <c r="A554" s="722" t="str">
        <f t="shared" si="60"/>
        <v>TBD</v>
      </c>
      <c r="B554" s="722" t="str">
        <f t="shared" si="63"/>
        <v>OPME</v>
      </c>
      <c r="C554" s="725" t="str">
        <f>IF(E554&gt;0,'FTE Budget'!Q$17,"")</f>
        <v/>
      </c>
      <c r="D554" s="725" t="str">
        <f>IF(E554&gt;0,'FTE Budget'!T$17,"")</f>
        <v/>
      </c>
    </row>
    <row r="555" spans="1:6" ht="12.75">
      <c r="A555" s="722" t="str">
        <f t="shared" si="60"/>
        <v>TBD</v>
      </c>
      <c r="B555" s="722" t="str">
        <f t="shared" si="63"/>
        <v>OPME</v>
      </c>
      <c r="C555" s="725" t="str">
        <f>IF(E555&gt;0,'FTE Budget'!X$17,"")</f>
        <v/>
      </c>
      <c r="D555" s="725" t="str">
        <f>IF(E555&gt;0,'FTE Budget'!AA$17,"")</f>
        <v/>
      </c>
    </row>
    <row r="556" spans="1:6" ht="12.75">
      <c r="A556" s="722" t="str">
        <f t="shared" si="60"/>
        <v>TBD</v>
      </c>
      <c r="B556" s="722" t="str">
        <f t="shared" si="63"/>
        <v>OPME</v>
      </c>
      <c r="C556" s="725" t="str">
        <f>IF(E556&gt;0,'FTE Budget'!AE$17,"")</f>
        <v/>
      </c>
      <c r="D556" s="725" t="str">
        <f>IF(E556&gt;0,'FTE Budget'!AH$17,"")</f>
        <v/>
      </c>
    </row>
    <row r="557" spans="1:6" ht="12.75">
      <c r="A557" s="722" t="str">
        <f t="shared" si="60"/>
        <v>TBD</v>
      </c>
      <c r="B557" s="722" t="str">
        <f t="shared" si="63"/>
        <v>OPME</v>
      </c>
      <c r="C557" s="725" t="str">
        <f>IF(E557&gt;0,'FTE Budget'!AL$17,"")</f>
        <v/>
      </c>
      <c r="D557" s="725" t="str">
        <f>IF(E557&gt;0,'FTE Budget'!AO$17,"")</f>
        <v/>
      </c>
    </row>
    <row r="558" spans="1:6" ht="12.75">
      <c r="A558" s="722" t="str">
        <f t="shared" si="60"/>
        <v>TBD</v>
      </c>
      <c r="B558" s="722" t="s">
        <v>380</v>
      </c>
      <c r="C558" s="725" t="str">
        <f>IF(E558&gt;0,'FTE Budget'!J$17,"")</f>
        <v/>
      </c>
      <c r="D558" s="725" t="str">
        <f>IF(E558&gt;0,'FTE Budget'!M$17,"")</f>
        <v/>
      </c>
      <c r="E558" s="848">
        <f>SUMIF('FTE Budget'!AV:AV,'EPM Main Load'!B558,'FTE Budget'!AW:AW)</f>
        <v>0</v>
      </c>
      <c r="F558" s="737">
        <f>SUMIF('FTE Budget'!AV:AV,'EPM Main Load'!B558,'FTE Budget'!BC:BC)</f>
        <v>0</v>
      </c>
    </row>
    <row r="559" spans="1:6" ht="12.75">
      <c r="A559" s="722" t="str">
        <f t="shared" si="60"/>
        <v>TBD</v>
      </c>
      <c r="B559" s="722" t="str">
        <f t="shared" ref="B559:B567" si="64">B558</f>
        <v>OPMS/OPCC</v>
      </c>
      <c r="C559" s="725" t="str">
        <f>IF(E559&gt;0,'FTE Budget'!Q$17,"")</f>
        <v/>
      </c>
      <c r="D559" s="725" t="str">
        <f>IF(E559&gt;0,'FTE Budget'!T$17,"")</f>
        <v/>
      </c>
      <c r="E559" s="848">
        <f>SUMIF('FTE Budget'!AV:AV,'EPM Main Load'!B559,'FTE Budget'!AX:AX)</f>
        <v>0</v>
      </c>
      <c r="F559" s="737">
        <f>SUMIF('FTE Budget'!AV:AV,'EPM Main Load'!B559,'FTE Budget'!BD:BD)</f>
        <v>0</v>
      </c>
    </row>
    <row r="560" spans="1:6" ht="12.75">
      <c r="A560" s="722" t="str">
        <f t="shared" si="60"/>
        <v>TBD</v>
      </c>
      <c r="B560" s="722" t="str">
        <f t="shared" si="64"/>
        <v>OPMS/OPCC</v>
      </c>
      <c r="C560" s="725" t="str">
        <f>IF(E560&gt;0,'FTE Budget'!X$17,"")</f>
        <v/>
      </c>
      <c r="D560" s="725" t="str">
        <f>IF(E560&gt;0,'FTE Budget'!AA$17,"")</f>
        <v/>
      </c>
      <c r="E560" s="848">
        <f>SUMIF('FTE Budget'!AV:AV,'EPM Main Load'!B560,'FTE Budget'!AY:AY)</f>
        <v>0</v>
      </c>
      <c r="F560" s="737">
        <f>SUMIF('FTE Budget'!AV:AV,'EPM Main Load'!B560,'FTE Budget'!BE:BE)</f>
        <v>0</v>
      </c>
    </row>
    <row r="561" spans="1:6" ht="12.75">
      <c r="A561" s="722" t="str">
        <f t="shared" si="60"/>
        <v>TBD</v>
      </c>
      <c r="B561" s="722" t="str">
        <f t="shared" si="64"/>
        <v>OPMS/OPCC</v>
      </c>
      <c r="C561" s="725" t="str">
        <f>IF(E561&gt;0,'FTE Budget'!AE$17,"")</f>
        <v/>
      </c>
      <c r="D561" s="725" t="str">
        <f>IF(E561&gt;0,'FTE Budget'!AH$17,"")</f>
        <v/>
      </c>
      <c r="E561" s="848">
        <f>SUMIF('FTE Budget'!AV:AV,'EPM Main Load'!B561,'FTE Budget'!AZ:AZ)</f>
        <v>0</v>
      </c>
      <c r="F561" s="737">
        <f>SUMIF('FTE Budget'!AV:AV,'EPM Main Load'!B561,'FTE Budget'!BF:BF)</f>
        <v>0</v>
      </c>
    </row>
    <row r="562" spans="1:6" ht="12.75">
      <c r="A562" s="722" t="str">
        <f t="shared" si="60"/>
        <v>TBD</v>
      </c>
      <c r="B562" s="722" t="str">
        <f t="shared" si="64"/>
        <v>OPMS/OPCC</v>
      </c>
      <c r="C562" s="725" t="str">
        <f>IF(E562&gt;0,'FTE Budget'!AL$17,"")</f>
        <v/>
      </c>
      <c r="D562" s="725" t="str">
        <f>IF(E562&gt;0,'FTE Budget'!AO$17,"")</f>
        <v/>
      </c>
      <c r="E562" s="848">
        <f>SUMIF('FTE Budget'!AV:AV,'EPM Main Load'!B562,'FTE Budget'!BA:BA)</f>
        <v>0</v>
      </c>
      <c r="F562" s="737">
        <f>SUMIF('FTE Budget'!AV:AV,'EPM Main Load'!B562,'FTE Budget'!BG:BG)</f>
        <v>0</v>
      </c>
    </row>
    <row r="563" spans="1:6" ht="12.75">
      <c r="A563" s="722" t="str">
        <f t="shared" si="60"/>
        <v>TBD</v>
      </c>
      <c r="B563" s="722" t="str">
        <f t="shared" si="64"/>
        <v>OPMS/OPCC</v>
      </c>
      <c r="C563" s="725" t="str">
        <f>IF(E563&gt;0,'FTE Budget'!J$17,"")</f>
        <v/>
      </c>
      <c r="D563" s="725" t="str">
        <f>IF(E563&gt;0,'FTE Budget'!M$17,"")</f>
        <v/>
      </c>
    </row>
    <row r="564" spans="1:6" ht="12.75">
      <c r="A564" s="722" t="str">
        <f t="shared" si="60"/>
        <v>TBD</v>
      </c>
      <c r="B564" s="722" t="str">
        <f t="shared" si="64"/>
        <v>OPMS/OPCC</v>
      </c>
      <c r="C564" s="725" t="str">
        <f>IF(E564&gt;0,'FTE Budget'!Q$17,"")</f>
        <v/>
      </c>
      <c r="D564" s="725" t="str">
        <f>IF(E564&gt;0,'FTE Budget'!T$17,"")</f>
        <v/>
      </c>
    </row>
    <row r="565" spans="1:6" ht="12.75">
      <c r="A565" s="722" t="str">
        <f t="shared" si="60"/>
        <v>TBD</v>
      </c>
      <c r="B565" s="722" t="str">
        <f t="shared" si="64"/>
        <v>OPMS/OPCC</v>
      </c>
      <c r="C565" s="725" t="str">
        <f>IF(E565&gt;0,'FTE Budget'!X$17,"")</f>
        <v/>
      </c>
      <c r="D565" s="725" t="str">
        <f>IF(E565&gt;0,'FTE Budget'!AA$17,"")</f>
        <v/>
      </c>
    </row>
    <row r="566" spans="1:6" ht="12.75">
      <c r="A566" s="722" t="str">
        <f t="shared" si="60"/>
        <v>TBD</v>
      </c>
      <c r="B566" s="722" t="str">
        <f t="shared" si="64"/>
        <v>OPMS/OPCC</v>
      </c>
      <c r="C566" s="725" t="str">
        <f>IF(E566&gt;0,'FTE Budget'!AE$17,"")</f>
        <v/>
      </c>
      <c r="D566" s="725" t="str">
        <f>IF(E566&gt;0,'FTE Budget'!AH$17,"")</f>
        <v/>
      </c>
    </row>
    <row r="567" spans="1:6" ht="12.75">
      <c r="A567" s="722" t="str">
        <f t="shared" si="60"/>
        <v>TBD</v>
      </c>
      <c r="B567" s="722" t="str">
        <f t="shared" si="64"/>
        <v>OPMS/OPCC</v>
      </c>
      <c r="C567" s="725" t="str">
        <f>IF(E567&gt;0,'FTE Budget'!AL$17,"")</f>
        <v/>
      </c>
      <c r="D567" s="725" t="str">
        <f>IF(E567&gt;0,'FTE Budget'!AO$17,"")</f>
        <v/>
      </c>
    </row>
    <row r="568" spans="1:6" ht="12.75">
      <c r="A568" s="722" t="str">
        <f t="shared" si="60"/>
        <v>TBD</v>
      </c>
      <c r="B568" s="722" t="s">
        <v>381</v>
      </c>
      <c r="C568" s="725" t="str">
        <f>IF(E568&gt;0,'FTE Budget'!J$17,"")</f>
        <v/>
      </c>
      <c r="D568" s="725" t="str">
        <f>IF(E568&gt;0,'FTE Budget'!M$17,"")</f>
        <v/>
      </c>
      <c r="E568" s="848">
        <f>SUMIF('FTE Budget'!AV:AV,'EPM Main Load'!B568,'FTE Budget'!AW:AW)</f>
        <v>0</v>
      </c>
      <c r="F568" s="737">
        <f>SUMIF('FTE Budget'!AV:AV,'EPM Main Load'!B568,'FTE Budget'!BC:BC)</f>
        <v>0</v>
      </c>
    </row>
    <row r="569" spans="1:6" ht="12.75">
      <c r="A569" s="722" t="str">
        <f t="shared" si="60"/>
        <v>TBD</v>
      </c>
      <c r="B569" s="722" t="str">
        <f t="shared" ref="B569:B577" si="65">B568</f>
        <v>OPMS</v>
      </c>
      <c r="C569" s="725" t="str">
        <f>IF(E569&gt;0,'FTE Budget'!Q$17,"")</f>
        <v/>
      </c>
      <c r="D569" s="725" t="str">
        <f>IF(E569&gt;0,'FTE Budget'!T$17,"")</f>
        <v/>
      </c>
      <c r="E569" s="848">
        <f>SUMIF('FTE Budget'!AV:AV,'EPM Main Load'!B569,'FTE Budget'!AX:AX)</f>
        <v>0</v>
      </c>
      <c r="F569" s="737">
        <f>SUMIF('FTE Budget'!AV:AV,'EPM Main Load'!B569,'FTE Budget'!BD:BD)</f>
        <v>0</v>
      </c>
    </row>
    <row r="570" spans="1:6" ht="12.75">
      <c r="A570" s="722" t="str">
        <f t="shared" si="60"/>
        <v>TBD</v>
      </c>
      <c r="B570" s="722" t="str">
        <f t="shared" si="65"/>
        <v>OPMS</v>
      </c>
      <c r="C570" s="725" t="str">
        <f>IF(E570&gt;0,'FTE Budget'!X$17,"")</f>
        <v/>
      </c>
      <c r="D570" s="725" t="str">
        <f>IF(E570&gt;0,'FTE Budget'!AA$17,"")</f>
        <v/>
      </c>
      <c r="E570" s="848">
        <f>SUMIF('FTE Budget'!AV:AV,'EPM Main Load'!B570,'FTE Budget'!AY:AY)</f>
        <v>0</v>
      </c>
      <c r="F570" s="737">
        <f>SUMIF('FTE Budget'!AV:AV,'EPM Main Load'!B570,'FTE Budget'!BE:BE)</f>
        <v>0</v>
      </c>
    </row>
    <row r="571" spans="1:6" ht="12.75">
      <c r="A571" s="722" t="str">
        <f t="shared" si="60"/>
        <v>TBD</v>
      </c>
      <c r="B571" s="722" t="str">
        <f t="shared" si="65"/>
        <v>OPMS</v>
      </c>
      <c r="C571" s="725" t="str">
        <f>IF(E571&gt;0,'FTE Budget'!AE$17,"")</f>
        <v/>
      </c>
      <c r="D571" s="725" t="str">
        <f>IF(E571&gt;0,'FTE Budget'!AH$17,"")</f>
        <v/>
      </c>
      <c r="E571" s="848">
        <f>SUMIF('FTE Budget'!AV:AV,'EPM Main Load'!B571,'FTE Budget'!AZ:AZ)</f>
        <v>0</v>
      </c>
      <c r="F571" s="737">
        <f>SUMIF('FTE Budget'!AV:AV,'EPM Main Load'!B571,'FTE Budget'!BF:BF)</f>
        <v>0</v>
      </c>
    </row>
    <row r="572" spans="1:6" ht="12.75">
      <c r="A572" s="722" t="str">
        <f t="shared" si="60"/>
        <v>TBD</v>
      </c>
      <c r="B572" s="722" t="str">
        <f t="shared" si="65"/>
        <v>OPMS</v>
      </c>
      <c r="C572" s="725" t="str">
        <f>IF(E572&gt;0,'FTE Budget'!AL$17,"")</f>
        <v/>
      </c>
      <c r="D572" s="725" t="str">
        <f>IF(E572&gt;0,'FTE Budget'!AO$17,"")</f>
        <v/>
      </c>
      <c r="E572" s="848">
        <f>SUMIF('FTE Budget'!AV:AV,'EPM Main Load'!B572,'FTE Budget'!BA:BA)</f>
        <v>0</v>
      </c>
      <c r="F572" s="737">
        <f>SUMIF('FTE Budget'!AV:AV,'EPM Main Load'!B572,'FTE Budget'!BG:BG)</f>
        <v>0</v>
      </c>
    </row>
    <row r="573" spans="1:6" ht="12.75">
      <c r="A573" s="722" t="str">
        <f t="shared" si="60"/>
        <v>TBD</v>
      </c>
      <c r="B573" s="722" t="str">
        <f t="shared" si="65"/>
        <v>OPMS</v>
      </c>
      <c r="C573" s="725" t="str">
        <f>IF(E573&gt;0,'FTE Budget'!J$17,"")</f>
        <v/>
      </c>
      <c r="D573" s="725" t="str">
        <f>IF(E573&gt;0,'FTE Budget'!M$17,"")</f>
        <v/>
      </c>
    </row>
    <row r="574" spans="1:6" ht="12.75">
      <c r="A574" s="722" t="str">
        <f t="shared" si="60"/>
        <v>TBD</v>
      </c>
      <c r="B574" s="722" t="str">
        <f t="shared" si="65"/>
        <v>OPMS</v>
      </c>
      <c r="C574" s="725" t="str">
        <f>IF(E574&gt;0,'FTE Budget'!Q$17,"")</f>
        <v/>
      </c>
      <c r="D574" s="725" t="str">
        <f>IF(E574&gt;0,'FTE Budget'!T$17,"")</f>
        <v/>
      </c>
    </row>
    <row r="575" spans="1:6" ht="12.75">
      <c r="A575" s="722" t="str">
        <f t="shared" si="60"/>
        <v>TBD</v>
      </c>
      <c r="B575" s="722" t="str">
        <f t="shared" si="65"/>
        <v>OPMS</v>
      </c>
      <c r="C575" s="725" t="str">
        <f>IF(E575&gt;0,'FTE Budget'!X$17,"")</f>
        <v/>
      </c>
      <c r="D575" s="725" t="str">
        <f>IF(E575&gt;0,'FTE Budget'!AA$17,"")</f>
        <v/>
      </c>
    </row>
    <row r="576" spans="1:6" ht="12.75">
      <c r="A576" s="722" t="str">
        <f t="shared" si="60"/>
        <v>TBD</v>
      </c>
      <c r="B576" s="722" t="str">
        <f t="shared" si="65"/>
        <v>OPMS</v>
      </c>
      <c r="C576" s="725" t="str">
        <f>IF(E576&gt;0,'FTE Budget'!AE$17,"")</f>
        <v/>
      </c>
      <c r="D576" s="725" t="str">
        <f>IF(E576&gt;0,'FTE Budget'!AH$17,"")</f>
        <v/>
      </c>
    </row>
    <row r="577" spans="1:6" ht="12.75">
      <c r="A577" s="722" t="str">
        <f t="shared" si="60"/>
        <v>TBD</v>
      </c>
      <c r="B577" s="722" t="str">
        <f t="shared" si="65"/>
        <v>OPMS</v>
      </c>
      <c r="C577" s="725" t="str">
        <f>IF(E577&gt;0,'FTE Budget'!AL$17,"")</f>
        <v/>
      </c>
      <c r="D577" s="725" t="str">
        <f>IF(E577&gt;0,'FTE Budget'!AO$17,"")</f>
        <v/>
      </c>
    </row>
    <row r="578" spans="1:6" ht="12.75">
      <c r="A578" s="722" t="str">
        <f t="shared" si="60"/>
        <v>TBD</v>
      </c>
      <c r="B578" s="722" t="s">
        <v>382</v>
      </c>
      <c r="C578" s="725" t="str">
        <f>IF(E578&gt;0,'FTE Budget'!J$17,"")</f>
        <v/>
      </c>
      <c r="D578" s="725" t="str">
        <f>IF(E578&gt;0,'FTE Budget'!M$17,"")</f>
        <v/>
      </c>
      <c r="E578" s="848">
        <f>SUMIF('FTE Budget'!AV:AV,'EPM Main Load'!$B578,'FTE Budget'!AW:AW)</f>
        <v>0</v>
      </c>
      <c r="F578" s="737">
        <f>SUMIF('FTE Budget'!AV:AV,'EPM Main Load'!B578,'FTE Budget'!BC:BC)</f>
        <v>0</v>
      </c>
    </row>
    <row r="579" spans="1:6" ht="12.75">
      <c r="A579" s="722" t="str">
        <f t="shared" si="60"/>
        <v>TBD</v>
      </c>
      <c r="B579" s="722" t="str">
        <f t="shared" ref="B579:B587" si="66">B578</f>
        <v>OPSC</v>
      </c>
      <c r="C579" s="725" t="str">
        <f>IF(E579&gt;0,'FTE Budget'!Q$17,"")</f>
        <v/>
      </c>
      <c r="D579" s="725" t="str">
        <f>IF(E579&gt;0,'FTE Budget'!T$17,"")</f>
        <v/>
      </c>
      <c r="E579" s="848">
        <f>SUMIF('FTE Budget'!AV:AV,'EPM Main Load'!B579,'FTE Budget'!AX:AX)</f>
        <v>0</v>
      </c>
      <c r="F579" s="737">
        <f>SUMIF('FTE Budget'!AV:AV,'EPM Main Load'!B579,'FTE Budget'!BD:BD)</f>
        <v>0</v>
      </c>
    </row>
    <row r="580" spans="1:6" ht="12.75">
      <c r="A580" s="722" t="str">
        <f t="shared" si="60"/>
        <v>TBD</v>
      </c>
      <c r="B580" s="722" t="str">
        <f t="shared" si="66"/>
        <v>OPSC</v>
      </c>
      <c r="C580" s="725" t="str">
        <f>IF(E580&gt;0,'FTE Budget'!X$17,"")</f>
        <v/>
      </c>
      <c r="D580" s="725" t="str">
        <f>IF(E580&gt;0,'FTE Budget'!AA$17,"")</f>
        <v/>
      </c>
      <c r="E580" s="848">
        <f>SUMIF('FTE Budget'!AV:AV,'EPM Main Load'!B580,'FTE Budget'!AY:AY)</f>
        <v>0</v>
      </c>
      <c r="F580" s="737">
        <f>SUMIF('FTE Budget'!AV:AV,'EPM Main Load'!B580,'FTE Budget'!BE:BE)</f>
        <v>0</v>
      </c>
    </row>
    <row r="581" spans="1:6" ht="12.75">
      <c r="A581" s="722" t="str">
        <f t="shared" si="60"/>
        <v>TBD</v>
      </c>
      <c r="B581" s="722" t="str">
        <f t="shared" si="66"/>
        <v>OPSC</v>
      </c>
      <c r="C581" s="725" t="str">
        <f>IF(E581&gt;0,'FTE Budget'!AE$17,"")</f>
        <v/>
      </c>
      <c r="D581" s="725" t="str">
        <f>IF(E581&gt;0,'FTE Budget'!AH$17,"")</f>
        <v/>
      </c>
      <c r="E581" s="848">
        <f>SUMIF('FTE Budget'!AV:AV,'EPM Main Load'!B581,'FTE Budget'!AZ:AZ)</f>
        <v>0</v>
      </c>
      <c r="F581" s="737">
        <f>SUMIF('FTE Budget'!AV:AV,'EPM Main Load'!B581,'FTE Budget'!BF:BF)</f>
        <v>0</v>
      </c>
    </row>
    <row r="582" spans="1:6" ht="12.75">
      <c r="A582" s="722" t="str">
        <f t="shared" si="60"/>
        <v>TBD</v>
      </c>
      <c r="B582" s="722" t="str">
        <f t="shared" si="66"/>
        <v>OPSC</v>
      </c>
      <c r="C582" s="725" t="str">
        <f>IF(E582&gt;0,'FTE Budget'!AL$17,"")</f>
        <v/>
      </c>
      <c r="D582" s="725" t="str">
        <f>IF(E582&gt;0,'FTE Budget'!AO$17,"")</f>
        <v/>
      </c>
      <c r="E582" s="848">
        <f>SUMIF('FTE Budget'!AV:AV,'EPM Main Load'!B582,'FTE Budget'!BA:BA)</f>
        <v>0</v>
      </c>
      <c r="F582" s="737">
        <f>SUMIF('FTE Budget'!AV:AV,'EPM Main Load'!B582,'FTE Budget'!BG:BG)</f>
        <v>0</v>
      </c>
    </row>
    <row r="583" spans="1:6" ht="12.75">
      <c r="A583" s="722" t="str">
        <f t="shared" si="60"/>
        <v>TBD</v>
      </c>
      <c r="B583" s="722" t="str">
        <f t="shared" si="66"/>
        <v>OPSC</v>
      </c>
      <c r="C583" s="725" t="str">
        <f>IF(E583&gt;0,'FTE Budget'!J$17,"")</f>
        <v/>
      </c>
      <c r="D583" s="725" t="str">
        <f>IF(E583&gt;0,'FTE Budget'!M$17,"")</f>
        <v/>
      </c>
    </row>
    <row r="584" spans="1:6" ht="12.75">
      <c r="A584" s="722" t="str">
        <f t="shared" si="60"/>
        <v>TBD</v>
      </c>
      <c r="B584" s="722" t="str">
        <f t="shared" si="66"/>
        <v>OPSC</v>
      </c>
      <c r="C584" s="725" t="str">
        <f>IF(E584&gt;0,'FTE Budget'!Q$17,"")</f>
        <v/>
      </c>
      <c r="D584" s="725" t="str">
        <f>IF(E584&gt;0,'FTE Budget'!T$17,"")</f>
        <v/>
      </c>
    </row>
    <row r="585" spans="1:6" ht="12.75">
      <c r="A585" s="722" t="str">
        <f t="shared" ref="A585:A648" si="67">$D$5</f>
        <v>TBD</v>
      </c>
      <c r="B585" s="722" t="str">
        <f t="shared" si="66"/>
        <v>OPSC</v>
      </c>
      <c r="C585" s="725" t="str">
        <f>IF(E585&gt;0,'FTE Budget'!X$17,"")</f>
        <v/>
      </c>
      <c r="D585" s="725" t="str">
        <f>IF(E585&gt;0,'FTE Budget'!AA$17,"")</f>
        <v/>
      </c>
    </row>
    <row r="586" spans="1:6" ht="12.75">
      <c r="A586" s="722" t="str">
        <f t="shared" si="67"/>
        <v>TBD</v>
      </c>
      <c r="B586" s="722" t="str">
        <f t="shared" si="66"/>
        <v>OPSC</v>
      </c>
      <c r="C586" s="725" t="str">
        <f>IF(E586&gt;0,'FTE Budget'!AE$17,"")</f>
        <v/>
      </c>
      <c r="D586" s="725" t="str">
        <f>IF(E586&gt;0,'FTE Budget'!AH$17,"")</f>
        <v/>
      </c>
    </row>
    <row r="587" spans="1:6" ht="12.75">
      <c r="A587" s="722" t="str">
        <f t="shared" si="67"/>
        <v>TBD</v>
      </c>
      <c r="B587" s="722" t="str">
        <f t="shared" si="66"/>
        <v>OPSC</v>
      </c>
      <c r="C587" s="725" t="str">
        <f>IF(E587&gt;0,'FTE Budget'!AL$17,"")</f>
        <v/>
      </c>
      <c r="D587" s="725" t="str">
        <f>IF(E587&gt;0,'FTE Budget'!AO$17,"")</f>
        <v/>
      </c>
    </row>
    <row r="588" spans="1:6" ht="12.75">
      <c r="A588" s="722" t="str">
        <f t="shared" si="67"/>
        <v>TBD</v>
      </c>
      <c r="B588" s="722" t="s">
        <v>383</v>
      </c>
      <c r="C588" s="725" t="str">
        <f>IF(E588&gt;0,'FTE Budget'!J$17,"")</f>
        <v/>
      </c>
      <c r="D588" s="725" t="str">
        <f>IF(E588&gt;0,'FTE Budget'!M$17,"")</f>
        <v/>
      </c>
      <c r="E588" s="848">
        <f>SUMIF('FTE Budget'!AV:AV,'EPM Main Load'!B588,'FTE Budget'!AW:AW)</f>
        <v>0</v>
      </c>
      <c r="F588" s="737">
        <f>SUMIF('FTE Budget'!AV:AV,'EPM Main Load'!B588,'FTE Budget'!BC:BC)</f>
        <v>0</v>
      </c>
    </row>
    <row r="589" spans="1:6" ht="12.75">
      <c r="A589" s="722" t="str">
        <f t="shared" si="67"/>
        <v>TBD</v>
      </c>
      <c r="B589" s="722" t="str">
        <f t="shared" ref="B589:B597" si="68">B588</f>
        <v>OPSL</v>
      </c>
      <c r="C589" s="725" t="str">
        <f>IF(E589&gt;0,'FTE Budget'!Q$17,"")</f>
        <v/>
      </c>
      <c r="D589" s="725" t="str">
        <f>IF(E589&gt;0,'FTE Budget'!T$17,"")</f>
        <v/>
      </c>
      <c r="E589" s="848">
        <f>SUMIF('FTE Budget'!AV:AV,'EPM Main Load'!B589,'FTE Budget'!AX:AX)</f>
        <v>0</v>
      </c>
      <c r="F589" s="737">
        <f>SUMIF('FTE Budget'!AV:AV,'EPM Main Load'!B589,'FTE Budget'!BD:BD)</f>
        <v>0</v>
      </c>
    </row>
    <row r="590" spans="1:6" ht="12.75">
      <c r="A590" s="722" t="str">
        <f t="shared" si="67"/>
        <v>TBD</v>
      </c>
      <c r="B590" s="722" t="str">
        <f t="shared" si="68"/>
        <v>OPSL</v>
      </c>
      <c r="C590" s="725" t="str">
        <f>IF(E590&gt;0,'FTE Budget'!X$17,"")</f>
        <v/>
      </c>
      <c r="D590" s="725" t="str">
        <f>IF(E590&gt;0,'FTE Budget'!AA$17,"")</f>
        <v/>
      </c>
      <c r="E590" s="848">
        <f>SUMIF('FTE Budget'!AV:AV,'EPM Main Load'!B590,'FTE Budget'!AY:AY)</f>
        <v>0</v>
      </c>
      <c r="F590" s="737">
        <f>SUMIF('FTE Budget'!AV:AV,'EPM Main Load'!B590,'FTE Budget'!BE:BE)</f>
        <v>0</v>
      </c>
    </row>
    <row r="591" spans="1:6" ht="12.75">
      <c r="A591" s="722" t="str">
        <f t="shared" si="67"/>
        <v>TBD</v>
      </c>
      <c r="B591" s="722" t="str">
        <f t="shared" si="68"/>
        <v>OPSL</v>
      </c>
      <c r="C591" s="725" t="str">
        <f>IF(E591&gt;0,'FTE Budget'!AE$17,"")</f>
        <v/>
      </c>
      <c r="D591" s="725" t="str">
        <f>IF(E591&gt;0,'FTE Budget'!AH$17,"")</f>
        <v/>
      </c>
      <c r="E591" s="848">
        <f>SUMIF('FTE Budget'!AV:AV,'EPM Main Load'!B591,'FTE Budget'!AZ:AZ)</f>
        <v>0</v>
      </c>
      <c r="F591" s="737">
        <f>SUMIF('FTE Budget'!AV:AV,'EPM Main Load'!B591,'FTE Budget'!BF:BF)</f>
        <v>0</v>
      </c>
    </row>
    <row r="592" spans="1:6" ht="12.75">
      <c r="A592" s="722" t="str">
        <f t="shared" si="67"/>
        <v>TBD</v>
      </c>
      <c r="B592" s="722" t="str">
        <f t="shared" si="68"/>
        <v>OPSL</v>
      </c>
      <c r="C592" s="725" t="str">
        <f>IF(E592&gt;0,'FTE Budget'!AL$17,"")</f>
        <v/>
      </c>
      <c r="D592" s="725" t="str">
        <f>IF(E592&gt;0,'FTE Budget'!AO$17,"")</f>
        <v/>
      </c>
      <c r="E592" s="848">
        <f>SUMIF('FTE Budget'!AV:AV,'EPM Main Load'!B592,'FTE Budget'!BA:BA)</f>
        <v>0</v>
      </c>
      <c r="F592" s="737">
        <f>SUMIF('FTE Budget'!AV:AV,'EPM Main Load'!B592,'FTE Budget'!BG:BG)</f>
        <v>0</v>
      </c>
    </row>
    <row r="593" spans="1:6" ht="12.75">
      <c r="A593" s="722" t="str">
        <f t="shared" si="67"/>
        <v>TBD</v>
      </c>
      <c r="B593" s="722" t="str">
        <f t="shared" si="68"/>
        <v>OPSL</v>
      </c>
      <c r="C593" s="725" t="str">
        <f>IF(E593&gt;0,'FTE Budget'!J$17,"")</f>
        <v/>
      </c>
      <c r="D593" s="725" t="str">
        <f>IF(E593&gt;0,'FTE Budget'!M$17,"")</f>
        <v/>
      </c>
    </row>
    <row r="594" spans="1:6" ht="12.75">
      <c r="A594" s="722" t="str">
        <f t="shared" si="67"/>
        <v>TBD</v>
      </c>
      <c r="B594" s="722" t="str">
        <f t="shared" si="68"/>
        <v>OPSL</v>
      </c>
      <c r="C594" s="725" t="str">
        <f>IF(E594&gt;0,'FTE Budget'!Q$17,"")</f>
        <v/>
      </c>
      <c r="D594" s="725" t="str">
        <f>IF(E594&gt;0,'FTE Budget'!T$17,"")</f>
        <v/>
      </c>
    </row>
    <row r="595" spans="1:6" ht="12.75">
      <c r="A595" s="722" t="str">
        <f t="shared" si="67"/>
        <v>TBD</v>
      </c>
      <c r="B595" s="722" t="str">
        <f t="shared" si="68"/>
        <v>OPSL</v>
      </c>
      <c r="C595" s="725" t="str">
        <f>IF(E595&gt;0,'FTE Budget'!X$17,"")</f>
        <v/>
      </c>
      <c r="D595" s="725" t="str">
        <f>IF(E595&gt;0,'FTE Budget'!AA$17,"")</f>
        <v/>
      </c>
    </row>
    <row r="596" spans="1:6" ht="12.75">
      <c r="A596" s="722" t="str">
        <f t="shared" si="67"/>
        <v>TBD</v>
      </c>
      <c r="B596" s="722" t="str">
        <f t="shared" si="68"/>
        <v>OPSL</v>
      </c>
      <c r="C596" s="725" t="str">
        <f>IF(E596&gt;0,'FTE Budget'!AE$17,"")</f>
        <v/>
      </c>
      <c r="D596" s="725" t="str">
        <f>IF(E596&gt;0,'FTE Budget'!AH$17,"")</f>
        <v/>
      </c>
    </row>
    <row r="597" spans="1:6" ht="12.75">
      <c r="A597" s="722" t="str">
        <f t="shared" si="67"/>
        <v>TBD</v>
      </c>
      <c r="B597" s="722" t="str">
        <f t="shared" si="68"/>
        <v>OPSL</v>
      </c>
      <c r="C597" s="725" t="str">
        <f>IF(E597&gt;0,'FTE Budget'!AL$17,"")</f>
        <v/>
      </c>
      <c r="D597" s="725" t="str">
        <f>IF(E597&gt;0,'FTE Budget'!AO$17,"")</f>
        <v/>
      </c>
    </row>
    <row r="598" spans="1:6" ht="12.75">
      <c r="A598" s="722" t="str">
        <f t="shared" si="67"/>
        <v>TBD</v>
      </c>
      <c r="B598" s="722" t="s">
        <v>384</v>
      </c>
      <c r="C598" s="725" t="str">
        <f>IF(E598&gt;0,'FTE Budget'!J$17,"")</f>
        <v/>
      </c>
      <c r="D598" s="725" t="str">
        <f>IF(E598&gt;0,'FTE Budget'!M$17,"")</f>
        <v/>
      </c>
      <c r="E598" s="848">
        <f>SUMIF('FTE Budget'!AV:AV,'EPM Main Load'!B598,'FTE Budget'!AW:AW)</f>
        <v>0</v>
      </c>
      <c r="F598" s="737">
        <f>SUMIF('FTE Budget'!AV:AV,'EPM Main Load'!B598,'FTE Budget'!BC:BC)</f>
        <v>0</v>
      </c>
    </row>
    <row r="599" spans="1:6" ht="12.75">
      <c r="A599" s="722" t="str">
        <f t="shared" si="67"/>
        <v>TBD</v>
      </c>
      <c r="B599" s="722" t="str">
        <f t="shared" ref="B599:B607" si="69">B598</f>
        <v>OPSS</v>
      </c>
      <c r="C599" s="725" t="str">
        <f>IF(E599&gt;0,'FTE Budget'!Q$17,"")</f>
        <v/>
      </c>
      <c r="D599" s="725" t="str">
        <f>IF(E599&gt;0,'FTE Budget'!T$17,"")</f>
        <v/>
      </c>
      <c r="E599" s="848">
        <f>SUMIF('FTE Budget'!AV:AV,'EPM Main Load'!B599,'FTE Budget'!AX:AX)</f>
        <v>0</v>
      </c>
      <c r="F599" s="737">
        <f>SUMIF('FTE Budget'!AV:AV,'EPM Main Load'!B599,'FTE Budget'!BD:BD)</f>
        <v>0</v>
      </c>
    </row>
    <row r="600" spans="1:6" ht="12.75">
      <c r="A600" s="722" t="str">
        <f t="shared" si="67"/>
        <v>TBD</v>
      </c>
      <c r="B600" s="722" t="str">
        <f t="shared" si="69"/>
        <v>OPSS</v>
      </c>
      <c r="C600" s="725" t="str">
        <f>IF(E600&gt;0,'FTE Budget'!X$17,"")</f>
        <v/>
      </c>
      <c r="D600" s="725" t="str">
        <f>IF(E600&gt;0,'FTE Budget'!AA$17,"")</f>
        <v/>
      </c>
      <c r="E600" s="848">
        <f>SUMIF('FTE Budget'!AV:AV,'EPM Main Load'!B600,'FTE Budget'!AY:AY)</f>
        <v>0</v>
      </c>
      <c r="F600" s="737">
        <f>SUMIF('FTE Budget'!AV:AV,'EPM Main Load'!B600,'FTE Budget'!BE:BE)</f>
        <v>0</v>
      </c>
    </row>
    <row r="601" spans="1:6" ht="12.75">
      <c r="A601" s="722" t="str">
        <f t="shared" si="67"/>
        <v>TBD</v>
      </c>
      <c r="B601" s="722" t="str">
        <f t="shared" si="69"/>
        <v>OPSS</v>
      </c>
      <c r="C601" s="725" t="str">
        <f>IF(E601&gt;0,'FTE Budget'!AE$17,"")</f>
        <v/>
      </c>
      <c r="D601" s="725" t="str">
        <f>IF(E601&gt;0,'FTE Budget'!AH$17,"")</f>
        <v/>
      </c>
      <c r="E601" s="848">
        <f>SUMIF('FTE Budget'!AV:AV,'EPM Main Load'!B601,'FTE Budget'!AZ:AZ)</f>
        <v>0</v>
      </c>
      <c r="F601" s="737">
        <f>SUMIF('FTE Budget'!AV:AV,'EPM Main Load'!B601,'FTE Budget'!BF:BF)</f>
        <v>0</v>
      </c>
    </row>
    <row r="602" spans="1:6" ht="12.75">
      <c r="A602" s="722" t="str">
        <f t="shared" si="67"/>
        <v>TBD</v>
      </c>
      <c r="B602" s="722" t="str">
        <f t="shared" si="69"/>
        <v>OPSS</v>
      </c>
      <c r="C602" s="725" t="str">
        <f>IF(E602&gt;0,'FTE Budget'!AL$17,"")</f>
        <v/>
      </c>
      <c r="D602" s="725" t="str">
        <f>IF(E602&gt;0,'FTE Budget'!AO$17,"")</f>
        <v/>
      </c>
      <c r="E602" s="848">
        <f>SUMIF('FTE Budget'!AV:AV,'EPM Main Load'!B602,'FTE Budget'!BA:BA)</f>
        <v>0</v>
      </c>
      <c r="F602" s="737">
        <f>SUMIF('FTE Budget'!AV:AV,'EPM Main Load'!B602,'FTE Budget'!BG:BG)</f>
        <v>0</v>
      </c>
    </row>
    <row r="603" spans="1:6" ht="12.75">
      <c r="A603" s="722" t="str">
        <f t="shared" si="67"/>
        <v>TBD</v>
      </c>
      <c r="B603" s="722" t="str">
        <f t="shared" si="69"/>
        <v>OPSS</v>
      </c>
      <c r="C603" s="725" t="str">
        <f>IF(E603&gt;0,'FTE Budget'!J$17,"")</f>
        <v/>
      </c>
      <c r="D603" s="725" t="str">
        <f>IF(E603&gt;0,'FTE Budget'!M$17,"")</f>
        <v/>
      </c>
    </row>
    <row r="604" spans="1:6" ht="12.75">
      <c r="A604" s="722" t="str">
        <f t="shared" si="67"/>
        <v>TBD</v>
      </c>
      <c r="B604" s="722" t="str">
        <f t="shared" si="69"/>
        <v>OPSS</v>
      </c>
      <c r="C604" s="725" t="str">
        <f>IF(E604&gt;0,'FTE Budget'!Q$17,"")</f>
        <v/>
      </c>
      <c r="D604" s="725" t="str">
        <f>IF(E604&gt;0,'FTE Budget'!T$17,"")</f>
        <v/>
      </c>
    </row>
    <row r="605" spans="1:6" ht="12.75">
      <c r="A605" s="722" t="str">
        <f t="shared" si="67"/>
        <v>TBD</v>
      </c>
      <c r="B605" s="722" t="str">
        <f t="shared" si="69"/>
        <v>OPSS</v>
      </c>
      <c r="C605" s="725" t="str">
        <f>IF(E605&gt;0,'FTE Budget'!X$17,"")</f>
        <v/>
      </c>
      <c r="D605" s="725" t="str">
        <f>IF(E605&gt;0,'FTE Budget'!AA$17,"")</f>
        <v/>
      </c>
    </row>
    <row r="606" spans="1:6" ht="12.75">
      <c r="A606" s="722" t="str">
        <f t="shared" si="67"/>
        <v>TBD</v>
      </c>
      <c r="B606" s="722" t="str">
        <f t="shared" si="69"/>
        <v>OPSS</v>
      </c>
      <c r="C606" s="725" t="str">
        <f>IF(E606&gt;0,'FTE Budget'!AE$17,"")</f>
        <v/>
      </c>
      <c r="D606" s="725" t="str">
        <f>IF(E606&gt;0,'FTE Budget'!AH$17,"")</f>
        <v/>
      </c>
    </row>
    <row r="607" spans="1:6" ht="12.75">
      <c r="A607" s="722" t="str">
        <f t="shared" si="67"/>
        <v>TBD</v>
      </c>
      <c r="B607" s="722" t="str">
        <f t="shared" si="69"/>
        <v>OPSS</v>
      </c>
      <c r="C607" s="725" t="str">
        <f>IF(E607&gt;0,'FTE Budget'!AL$17,"")</f>
        <v/>
      </c>
      <c r="D607" s="725" t="str">
        <f>IF(E607&gt;0,'FTE Budget'!AO$17,"")</f>
        <v/>
      </c>
    </row>
    <row r="608" spans="1:6" ht="12.75">
      <c r="A608" s="722" t="str">
        <f t="shared" si="67"/>
        <v>TBD</v>
      </c>
      <c r="B608" s="722" t="s">
        <v>385</v>
      </c>
      <c r="C608" s="725" t="str">
        <f>IF(E608&gt;0,'FTE Budget'!J$17,"")</f>
        <v/>
      </c>
      <c r="D608" s="725" t="str">
        <f>IF(E608&gt;0,'FTE Budget'!M$17,"")</f>
        <v/>
      </c>
      <c r="E608" s="848">
        <f>SUMIF('FTE Budget'!AV:AV,'EPM Main Load'!B608,'FTE Budget'!AW:AW)</f>
        <v>0</v>
      </c>
      <c r="F608" s="737">
        <f>SUMIF('FTE Budget'!AV:AV,'EPM Main Load'!B608,'FTE Budget'!BC:BC)</f>
        <v>0</v>
      </c>
    </row>
    <row r="609" spans="1:6" ht="12.75">
      <c r="A609" s="722" t="str">
        <f t="shared" si="67"/>
        <v>TBD</v>
      </c>
      <c r="B609" s="722" t="str">
        <f t="shared" ref="B609:B617" si="70">B608</f>
        <v>OPST</v>
      </c>
      <c r="C609" s="725" t="str">
        <f>IF(E609&gt;0,'FTE Budget'!Q$17,"")</f>
        <v/>
      </c>
      <c r="D609" s="725" t="str">
        <f>IF(E609&gt;0,'FTE Budget'!T$17,"")</f>
        <v/>
      </c>
      <c r="E609" s="848">
        <f>SUMIF('FTE Budget'!AV:AV,'EPM Main Load'!B609,'FTE Budget'!AX:AX)</f>
        <v>0</v>
      </c>
      <c r="F609" s="737">
        <f>SUMIF('FTE Budget'!AV:AV,'EPM Main Load'!B609,'FTE Budget'!BD:BD)</f>
        <v>0</v>
      </c>
    </row>
    <row r="610" spans="1:6" ht="12.75">
      <c r="A610" s="722" t="str">
        <f t="shared" si="67"/>
        <v>TBD</v>
      </c>
      <c r="B610" s="722" t="str">
        <f t="shared" si="70"/>
        <v>OPST</v>
      </c>
      <c r="C610" s="725" t="str">
        <f>IF(E610&gt;0,'FTE Budget'!X$17,"")</f>
        <v/>
      </c>
      <c r="D610" s="725" t="str">
        <f>IF(E610&gt;0,'FTE Budget'!AA$17,"")</f>
        <v/>
      </c>
      <c r="E610" s="848">
        <f>SUMIF('FTE Budget'!AV:AV,'EPM Main Load'!B610,'FTE Budget'!AY:AY)</f>
        <v>0</v>
      </c>
      <c r="F610" s="737">
        <f>SUMIF('FTE Budget'!AV:AV,'EPM Main Load'!B610,'FTE Budget'!BE:BE)</f>
        <v>0</v>
      </c>
    </row>
    <row r="611" spans="1:6" ht="12.75">
      <c r="A611" s="722" t="str">
        <f t="shared" si="67"/>
        <v>TBD</v>
      </c>
      <c r="B611" s="722" t="str">
        <f t="shared" si="70"/>
        <v>OPST</v>
      </c>
      <c r="C611" s="725" t="str">
        <f>IF(E611&gt;0,'FTE Budget'!AE$17,"")</f>
        <v/>
      </c>
      <c r="D611" s="725" t="str">
        <f>IF(E611&gt;0,'FTE Budget'!AH$17,"")</f>
        <v/>
      </c>
      <c r="E611" s="848">
        <f>SUMIF('FTE Budget'!AV:AV,'EPM Main Load'!B611,'FTE Budget'!AZ:AZ)</f>
        <v>0</v>
      </c>
      <c r="F611" s="737">
        <f>SUMIF('FTE Budget'!AV:AV,'EPM Main Load'!B611,'FTE Budget'!BF:BF)</f>
        <v>0</v>
      </c>
    </row>
    <row r="612" spans="1:6" ht="12.75">
      <c r="A612" s="722" t="str">
        <f t="shared" si="67"/>
        <v>TBD</v>
      </c>
      <c r="B612" s="722" t="str">
        <f t="shared" si="70"/>
        <v>OPST</v>
      </c>
      <c r="C612" s="725" t="str">
        <f>IF(E612&gt;0,'FTE Budget'!AL$17,"")</f>
        <v/>
      </c>
      <c r="D612" s="725" t="str">
        <f>IF(E612&gt;0,'FTE Budget'!AO$17,"")</f>
        <v/>
      </c>
      <c r="E612" s="848">
        <f>SUMIF('FTE Budget'!AV:AV,'EPM Main Load'!B612,'FTE Budget'!BA:BA)</f>
        <v>0</v>
      </c>
      <c r="F612" s="737">
        <f>SUMIF('FTE Budget'!AV:AV,'EPM Main Load'!B612,'FTE Budget'!BG:BG)</f>
        <v>0</v>
      </c>
    </row>
    <row r="613" spans="1:6" ht="12.75">
      <c r="A613" s="722" t="str">
        <f t="shared" si="67"/>
        <v>TBD</v>
      </c>
      <c r="B613" s="722" t="str">
        <f t="shared" si="70"/>
        <v>OPST</v>
      </c>
      <c r="C613" s="725" t="str">
        <f>IF(E613&gt;0,'FTE Budget'!J$17,"")</f>
        <v/>
      </c>
      <c r="D613" s="725" t="str">
        <f>IF(E613&gt;0,'FTE Budget'!M$17,"")</f>
        <v/>
      </c>
    </row>
    <row r="614" spans="1:6" ht="12.75">
      <c r="A614" s="722" t="str">
        <f t="shared" si="67"/>
        <v>TBD</v>
      </c>
      <c r="B614" s="722" t="str">
        <f t="shared" si="70"/>
        <v>OPST</v>
      </c>
      <c r="C614" s="725" t="str">
        <f>IF(E614&gt;0,'FTE Budget'!Q$17,"")</f>
        <v/>
      </c>
      <c r="D614" s="725" t="str">
        <f>IF(E614&gt;0,'FTE Budget'!T$17,"")</f>
        <v/>
      </c>
    </row>
    <row r="615" spans="1:6" ht="12.75">
      <c r="A615" s="722" t="str">
        <f t="shared" si="67"/>
        <v>TBD</v>
      </c>
      <c r="B615" s="722" t="str">
        <f t="shared" si="70"/>
        <v>OPST</v>
      </c>
      <c r="C615" s="725" t="str">
        <f>IF(E615&gt;0,'FTE Budget'!X$17,"")</f>
        <v/>
      </c>
      <c r="D615" s="725" t="str">
        <f>IF(E615&gt;0,'FTE Budget'!AA$17,"")</f>
        <v/>
      </c>
    </row>
    <row r="616" spans="1:6" ht="12.75">
      <c r="A616" s="722" t="str">
        <f t="shared" si="67"/>
        <v>TBD</v>
      </c>
      <c r="B616" s="722" t="str">
        <f t="shared" si="70"/>
        <v>OPST</v>
      </c>
      <c r="C616" s="725" t="str">
        <f>IF(E616&gt;0,'FTE Budget'!AE$17,"")</f>
        <v/>
      </c>
      <c r="D616" s="725" t="str">
        <f>IF(E616&gt;0,'FTE Budget'!AH$17,"")</f>
        <v/>
      </c>
    </row>
    <row r="617" spans="1:6" ht="12.75">
      <c r="A617" s="722" t="str">
        <f t="shared" si="67"/>
        <v>TBD</v>
      </c>
      <c r="B617" s="722" t="str">
        <f t="shared" si="70"/>
        <v>OPST</v>
      </c>
      <c r="C617" s="725" t="str">
        <f>IF(E617&gt;0,'FTE Budget'!AL$17,"")</f>
        <v/>
      </c>
      <c r="D617" s="725" t="str">
        <f>IF(E617&gt;0,'FTE Budget'!AO$17,"")</f>
        <v/>
      </c>
    </row>
    <row r="618" spans="1:6" ht="12.75">
      <c r="A618" s="722" t="str">
        <f t="shared" si="67"/>
        <v>TBD</v>
      </c>
      <c r="B618" s="722" t="s">
        <v>386</v>
      </c>
      <c r="C618" s="725" t="str">
        <f>IF(E618&gt;0,'FTE Budget'!J$17,"")</f>
        <v/>
      </c>
      <c r="D618" s="725" t="str">
        <f>IF(E618&gt;0,'FTE Budget'!M$17,"")</f>
        <v/>
      </c>
      <c r="E618" s="848">
        <f>SUMIF('FTE Budget'!AV:AV,'EPM Main Load'!B618,'FTE Budget'!AW:AW)</f>
        <v>0</v>
      </c>
      <c r="F618" s="737">
        <f>SUMIF('FTE Budget'!AV:AV,'EPM Main Load'!B618,'FTE Budget'!BC:BC)</f>
        <v>0</v>
      </c>
    </row>
    <row r="619" spans="1:6" ht="12.75">
      <c r="A619" s="722" t="str">
        <f t="shared" si="67"/>
        <v>TBD</v>
      </c>
      <c r="B619" s="722" t="str">
        <f t="shared" ref="B619:B627" si="71">B618</f>
        <v>OUA</v>
      </c>
      <c r="C619" s="725" t="str">
        <f>IF(E619&gt;0,'FTE Budget'!Q$17,"")</f>
        <v/>
      </c>
      <c r="D619" s="725" t="str">
        <f>IF(E619&gt;0,'FTE Budget'!T$17,"")</f>
        <v/>
      </c>
      <c r="E619" s="848">
        <f>SUMIF('FTE Budget'!AV:AV,'EPM Main Load'!B619,'FTE Budget'!AX:AX)</f>
        <v>0</v>
      </c>
      <c r="F619" s="737">
        <f>SUMIF('FTE Budget'!AV:AV,'EPM Main Load'!B619,'FTE Budget'!BD:BD)</f>
        <v>0</v>
      </c>
    </row>
    <row r="620" spans="1:6" ht="12.75">
      <c r="A620" s="722" t="str">
        <f t="shared" si="67"/>
        <v>TBD</v>
      </c>
      <c r="B620" s="722" t="str">
        <f t="shared" si="71"/>
        <v>OUA</v>
      </c>
      <c r="C620" s="725" t="str">
        <f>IF(E620&gt;0,'FTE Budget'!X$17,"")</f>
        <v/>
      </c>
      <c r="D620" s="725" t="str">
        <f>IF(E620&gt;0,'FTE Budget'!AA$17,"")</f>
        <v/>
      </c>
      <c r="E620" s="848">
        <f>SUMIF('FTE Budget'!AV:AV,'EPM Main Load'!B620,'FTE Budget'!AY:AY)</f>
        <v>0</v>
      </c>
      <c r="F620" s="737">
        <f>SUMIF('FTE Budget'!AV:AV,'EPM Main Load'!B620,'FTE Budget'!BE:BE)</f>
        <v>0</v>
      </c>
    </row>
    <row r="621" spans="1:6" ht="12.75">
      <c r="A621" s="722" t="str">
        <f t="shared" si="67"/>
        <v>TBD</v>
      </c>
      <c r="B621" s="722" t="str">
        <f t="shared" si="71"/>
        <v>OUA</v>
      </c>
      <c r="C621" s="725" t="str">
        <f>IF(E621&gt;0,'FTE Budget'!AE$17,"")</f>
        <v/>
      </c>
      <c r="D621" s="725" t="str">
        <f>IF(E621&gt;0,'FTE Budget'!AH$17,"")</f>
        <v/>
      </c>
      <c r="E621" s="848">
        <f>SUMIF('FTE Budget'!AV:AV,'EPM Main Load'!B621,'FTE Budget'!AZ:AZ)</f>
        <v>0</v>
      </c>
      <c r="F621" s="737">
        <f>SUMIF('FTE Budget'!AV:AV,'EPM Main Load'!B621,'FTE Budget'!BF:BF)</f>
        <v>0</v>
      </c>
    </row>
    <row r="622" spans="1:6" ht="12.75">
      <c r="A622" s="722" t="str">
        <f t="shared" si="67"/>
        <v>TBD</v>
      </c>
      <c r="B622" s="722" t="str">
        <f t="shared" si="71"/>
        <v>OUA</v>
      </c>
      <c r="C622" s="725" t="str">
        <f>IF(E622&gt;0,'FTE Budget'!AL$17,"")</f>
        <v/>
      </c>
      <c r="D622" s="725" t="str">
        <f>IF(E622&gt;0,'FTE Budget'!AO$17,"")</f>
        <v/>
      </c>
      <c r="E622" s="848">
        <f>SUMIF('FTE Budget'!AV:AV,'EPM Main Load'!B622,'FTE Budget'!BA:BA)</f>
        <v>0</v>
      </c>
      <c r="F622" s="737">
        <f>SUMIF('FTE Budget'!AV:AV,'EPM Main Load'!B622,'FTE Budget'!BG:BG)</f>
        <v>0</v>
      </c>
    </row>
    <row r="623" spans="1:6" ht="12.75">
      <c r="A623" s="722" t="str">
        <f t="shared" si="67"/>
        <v>TBD</v>
      </c>
      <c r="B623" s="722" t="str">
        <f t="shared" si="71"/>
        <v>OUA</v>
      </c>
      <c r="C623" s="725" t="str">
        <f>IF(E623&gt;0,'FTE Budget'!J$17,"")</f>
        <v/>
      </c>
      <c r="D623" s="725" t="str">
        <f>IF(E623&gt;0,'FTE Budget'!M$17,"")</f>
        <v/>
      </c>
    </row>
    <row r="624" spans="1:6" ht="12.75">
      <c r="A624" s="722" t="str">
        <f t="shared" si="67"/>
        <v>TBD</v>
      </c>
      <c r="B624" s="722" t="str">
        <f t="shared" si="71"/>
        <v>OUA</v>
      </c>
      <c r="C624" s="725" t="str">
        <f>IF(E624&gt;0,'FTE Budget'!Q$17,"")</f>
        <v/>
      </c>
      <c r="D624" s="725" t="str">
        <f>IF(E624&gt;0,'FTE Budget'!T$17,"")</f>
        <v/>
      </c>
    </row>
    <row r="625" spans="1:6" ht="12.75">
      <c r="A625" s="722" t="str">
        <f t="shared" si="67"/>
        <v>TBD</v>
      </c>
      <c r="B625" s="722" t="str">
        <f t="shared" si="71"/>
        <v>OUA</v>
      </c>
      <c r="C625" s="725" t="str">
        <f>IF(E625&gt;0,'FTE Budget'!X$17,"")</f>
        <v/>
      </c>
      <c r="D625" s="725" t="str">
        <f>IF(E625&gt;0,'FTE Budget'!AA$17,"")</f>
        <v/>
      </c>
    </row>
    <row r="626" spans="1:6" ht="12.75">
      <c r="A626" s="722" t="str">
        <f t="shared" si="67"/>
        <v>TBD</v>
      </c>
      <c r="B626" s="722" t="str">
        <f t="shared" si="71"/>
        <v>OUA</v>
      </c>
      <c r="C626" s="725" t="str">
        <f>IF(E626&gt;0,'FTE Budget'!AE$17,"")</f>
        <v/>
      </c>
      <c r="D626" s="725" t="str">
        <f>IF(E626&gt;0,'FTE Budget'!AH$17,"")</f>
        <v/>
      </c>
    </row>
    <row r="627" spans="1:6" ht="12.75">
      <c r="A627" s="722" t="str">
        <f t="shared" si="67"/>
        <v>TBD</v>
      </c>
      <c r="B627" s="722" t="str">
        <f t="shared" si="71"/>
        <v>OUA</v>
      </c>
      <c r="C627" s="725" t="str">
        <f>IF(E627&gt;0,'FTE Budget'!AL$17,"")</f>
        <v/>
      </c>
      <c r="D627" s="725" t="str">
        <f>IF(E627&gt;0,'FTE Budget'!AO$17,"")</f>
        <v/>
      </c>
    </row>
    <row r="628" spans="1:6" ht="12.75">
      <c r="A628" s="722" t="str">
        <f t="shared" si="67"/>
        <v>TBD</v>
      </c>
      <c r="B628" s="722" t="s">
        <v>387</v>
      </c>
      <c r="C628" s="725" t="str">
        <f>IF(E628&gt;0,'FTE Budget'!J$17,"")</f>
        <v/>
      </c>
      <c r="D628" s="725" t="str">
        <f>IF(E628&gt;0,'FTE Budget'!M$17,"")</f>
        <v/>
      </c>
      <c r="E628" s="848">
        <f>SUMIF('FTE Budget'!AV:AV,'EPM Main Load'!B628,'FTE Budget'!AW:AW)</f>
        <v>0</v>
      </c>
      <c r="F628" s="737">
        <f>SUMIF('FTE Budget'!AV:AV,'EPM Main Load'!B628,'FTE Budget'!BC:BC)</f>
        <v>0</v>
      </c>
    </row>
    <row r="629" spans="1:6" ht="12.75">
      <c r="A629" s="722" t="str">
        <f t="shared" si="67"/>
        <v>TBD</v>
      </c>
      <c r="B629" s="722" t="str">
        <f t="shared" ref="B629:B637" si="72">B628</f>
        <v>OUB</v>
      </c>
      <c r="C629" s="725" t="str">
        <f>IF(E629&gt;0,'FTE Budget'!Q$17,"")</f>
        <v/>
      </c>
      <c r="D629" s="725" t="str">
        <f>IF(E629&gt;0,'FTE Budget'!T$17,"")</f>
        <v/>
      </c>
      <c r="E629" s="848">
        <f>SUMIF('FTE Budget'!AV:AV,'EPM Main Load'!B629,'FTE Budget'!AX:AX)</f>
        <v>0</v>
      </c>
      <c r="F629" s="737">
        <f>SUMIF('FTE Budget'!AV:AV,'EPM Main Load'!B629,'FTE Budget'!BD:BD)</f>
        <v>0</v>
      </c>
    </row>
    <row r="630" spans="1:6" ht="12.75">
      <c r="A630" s="722" t="str">
        <f t="shared" si="67"/>
        <v>TBD</v>
      </c>
      <c r="B630" s="722" t="str">
        <f t="shared" si="72"/>
        <v>OUB</v>
      </c>
      <c r="C630" s="725" t="str">
        <f>IF(E630&gt;0,'FTE Budget'!X$17,"")</f>
        <v/>
      </c>
      <c r="D630" s="725" t="str">
        <f>IF(E630&gt;0,'FTE Budget'!AA$17,"")</f>
        <v/>
      </c>
      <c r="E630" s="848">
        <f>SUMIF('FTE Budget'!AV:AV,'EPM Main Load'!B630,'FTE Budget'!AY:AY)</f>
        <v>0</v>
      </c>
      <c r="F630" s="737">
        <f>SUMIF('FTE Budget'!AV:AV,'EPM Main Load'!B630,'FTE Budget'!BE:BE)</f>
        <v>0</v>
      </c>
    </row>
    <row r="631" spans="1:6" ht="12.75">
      <c r="A631" s="722" t="str">
        <f t="shared" si="67"/>
        <v>TBD</v>
      </c>
      <c r="B631" s="722" t="str">
        <f t="shared" si="72"/>
        <v>OUB</v>
      </c>
      <c r="C631" s="725" t="str">
        <f>IF(E631&gt;0,'FTE Budget'!AE$17,"")</f>
        <v/>
      </c>
      <c r="D631" s="725" t="str">
        <f>IF(E631&gt;0,'FTE Budget'!AH$17,"")</f>
        <v/>
      </c>
      <c r="E631" s="848">
        <f>SUMIF('FTE Budget'!AV:AV,'EPM Main Load'!B631,'FTE Budget'!AZ:AZ)</f>
        <v>0</v>
      </c>
      <c r="F631" s="737">
        <f>SUMIF('FTE Budget'!AV:AV,'EPM Main Load'!B631,'FTE Budget'!BF:BF)</f>
        <v>0</v>
      </c>
    </row>
    <row r="632" spans="1:6" ht="12.75">
      <c r="A632" s="722" t="str">
        <f t="shared" si="67"/>
        <v>TBD</v>
      </c>
      <c r="B632" s="722" t="str">
        <f t="shared" si="72"/>
        <v>OUB</v>
      </c>
      <c r="C632" s="725" t="str">
        <f>IF(E632&gt;0,'FTE Budget'!AL$17,"")</f>
        <v/>
      </c>
      <c r="D632" s="725" t="str">
        <f>IF(E632&gt;0,'FTE Budget'!AO$17,"")</f>
        <v/>
      </c>
      <c r="E632" s="848">
        <f>SUMIF('FTE Budget'!AV:AV,'EPM Main Load'!B632,'FTE Budget'!BA:BA)</f>
        <v>0</v>
      </c>
      <c r="F632" s="737">
        <f>SUMIF('FTE Budget'!AV:AV,'EPM Main Load'!B632,'FTE Budget'!BG:BG)</f>
        <v>0</v>
      </c>
    </row>
    <row r="633" spans="1:6" ht="12.75">
      <c r="A633" s="722" t="str">
        <f t="shared" si="67"/>
        <v>TBD</v>
      </c>
      <c r="B633" s="722" t="str">
        <f t="shared" si="72"/>
        <v>OUB</v>
      </c>
      <c r="C633" s="725" t="str">
        <f>IF(E633&gt;0,'FTE Budget'!J$17,"")</f>
        <v/>
      </c>
      <c r="D633" s="725" t="str">
        <f>IF(E633&gt;0,'FTE Budget'!M$17,"")</f>
        <v/>
      </c>
    </row>
    <row r="634" spans="1:6" ht="12.75">
      <c r="A634" s="722" t="str">
        <f t="shared" si="67"/>
        <v>TBD</v>
      </c>
      <c r="B634" s="722" t="str">
        <f t="shared" si="72"/>
        <v>OUB</v>
      </c>
      <c r="C634" s="725" t="str">
        <f>IF(E634&gt;0,'FTE Budget'!Q$17,"")</f>
        <v/>
      </c>
      <c r="D634" s="725" t="str">
        <f>IF(E634&gt;0,'FTE Budget'!T$17,"")</f>
        <v/>
      </c>
    </row>
    <row r="635" spans="1:6" ht="12.75">
      <c r="A635" s="722" t="str">
        <f t="shared" si="67"/>
        <v>TBD</v>
      </c>
      <c r="B635" s="722" t="str">
        <f t="shared" si="72"/>
        <v>OUB</v>
      </c>
      <c r="C635" s="725" t="str">
        <f>IF(E635&gt;0,'FTE Budget'!X$17,"")</f>
        <v/>
      </c>
      <c r="D635" s="725" t="str">
        <f>IF(E635&gt;0,'FTE Budget'!AA$17,"")</f>
        <v/>
      </c>
    </row>
    <row r="636" spans="1:6" ht="12.75">
      <c r="A636" s="722" t="str">
        <f t="shared" si="67"/>
        <v>TBD</v>
      </c>
      <c r="B636" s="722" t="str">
        <f t="shared" si="72"/>
        <v>OUB</v>
      </c>
      <c r="C636" s="725" t="str">
        <f>IF(E636&gt;0,'FTE Budget'!AE$17,"")</f>
        <v/>
      </c>
      <c r="D636" s="725" t="str">
        <f>IF(E636&gt;0,'FTE Budget'!AH$17,"")</f>
        <v/>
      </c>
    </row>
    <row r="637" spans="1:6" ht="12.75">
      <c r="A637" s="722" t="str">
        <f t="shared" si="67"/>
        <v>TBD</v>
      </c>
      <c r="B637" s="722" t="str">
        <f t="shared" si="72"/>
        <v>OUB</v>
      </c>
      <c r="C637" s="725" t="str">
        <f>IF(E637&gt;0,'FTE Budget'!AL$17,"")</f>
        <v/>
      </c>
      <c r="D637" s="725" t="str">
        <f>IF(E637&gt;0,'FTE Budget'!AO$17,"")</f>
        <v/>
      </c>
    </row>
    <row r="638" spans="1:6" ht="12.75">
      <c r="A638" s="722" t="str">
        <f t="shared" si="67"/>
        <v>TBD</v>
      </c>
      <c r="B638" s="722" t="s">
        <v>388</v>
      </c>
      <c r="C638" s="725" t="str">
        <f>IF(E638&gt;0,'FTE Budget'!J$17,"")</f>
        <v/>
      </c>
      <c r="D638" s="725" t="str">
        <f>IF(E638&gt;0,'FTE Budget'!M$17,"")</f>
        <v/>
      </c>
      <c r="E638" s="848">
        <f>SUMIF('FTE Budget'!AV:AV,'EPM Main Load'!B638,'FTE Budget'!AW:AW)</f>
        <v>0</v>
      </c>
      <c r="F638" s="737">
        <f>SUMIF('FTE Budget'!AV:AV,'EPM Main Load'!B638,'FTE Budget'!BC:BC)</f>
        <v>0</v>
      </c>
    </row>
    <row r="639" spans="1:6" ht="12.75">
      <c r="A639" s="722" t="str">
        <f t="shared" si="67"/>
        <v>TBD</v>
      </c>
      <c r="B639" s="722" t="str">
        <f t="shared" ref="B639:B647" si="73">B638</f>
        <v>OUC</v>
      </c>
      <c r="C639" s="725" t="str">
        <f>IF(E639&gt;0,'FTE Budget'!Q$17,"")</f>
        <v/>
      </c>
      <c r="D639" s="725" t="str">
        <f>IF(E639&gt;0,'FTE Budget'!T$17,"")</f>
        <v/>
      </c>
      <c r="E639" s="848">
        <f>SUMIF('FTE Budget'!AV:AV,'EPM Main Load'!B639,'FTE Budget'!AX:AX)</f>
        <v>0</v>
      </c>
      <c r="F639" s="737">
        <f>SUMIF('FTE Budget'!AV:AV,'EPM Main Load'!B639,'FTE Budget'!BD:BD)</f>
        <v>0</v>
      </c>
    </row>
    <row r="640" spans="1:6" ht="12.75">
      <c r="A640" s="722" t="str">
        <f t="shared" si="67"/>
        <v>TBD</v>
      </c>
      <c r="B640" s="722" t="str">
        <f t="shared" si="73"/>
        <v>OUC</v>
      </c>
      <c r="C640" s="725" t="str">
        <f>IF(E640&gt;0,'FTE Budget'!X$17,"")</f>
        <v/>
      </c>
      <c r="D640" s="725" t="str">
        <f>IF(E640&gt;0,'FTE Budget'!AA$17,"")</f>
        <v/>
      </c>
      <c r="E640" s="848">
        <f>SUMIF('FTE Budget'!AV:AV,'EPM Main Load'!B640,'FTE Budget'!AY:AY)</f>
        <v>0</v>
      </c>
      <c r="F640" s="737">
        <f>SUMIF('FTE Budget'!AV:AV,'EPM Main Load'!B640,'FTE Budget'!BE:BE)</f>
        <v>0</v>
      </c>
    </row>
    <row r="641" spans="1:6" ht="12.75">
      <c r="A641" s="722" t="str">
        <f t="shared" si="67"/>
        <v>TBD</v>
      </c>
      <c r="B641" s="722" t="str">
        <f t="shared" si="73"/>
        <v>OUC</v>
      </c>
      <c r="C641" s="725" t="str">
        <f>IF(E641&gt;0,'FTE Budget'!AE$17,"")</f>
        <v/>
      </c>
      <c r="D641" s="725" t="str">
        <f>IF(E641&gt;0,'FTE Budget'!AH$17,"")</f>
        <v/>
      </c>
      <c r="E641" s="848">
        <f>SUMIF('FTE Budget'!AV:AV,'EPM Main Load'!B641,'FTE Budget'!AZ:AZ)</f>
        <v>0</v>
      </c>
      <c r="F641" s="737">
        <f>SUMIF('FTE Budget'!AV:AV,'EPM Main Load'!B641,'FTE Budget'!BF:BF)</f>
        <v>0</v>
      </c>
    </row>
    <row r="642" spans="1:6" ht="12.75">
      <c r="A642" s="722" t="str">
        <f t="shared" si="67"/>
        <v>TBD</v>
      </c>
      <c r="B642" s="722" t="str">
        <f t="shared" si="73"/>
        <v>OUC</v>
      </c>
      <c r="C642" s="725" t="str">
        <f>IF(E642&gt;0,'FTE Budget'!AL$17,"")</f>
        <v/>
      </c>
      <c r="D642" s="725" t="str">
        <f>IF(E642&gt;0,'FTE Budget'!AO$17,"")</f>
        <v/>
      </c>
      <c r="E642" s="848">
        <f>SUMIF('FTE Budget'!AV:AV,'EPM Main Load'!B642,'FTE Budget'!BA:BA)</f>
        <v>0</v>
      </c>
      <c r="F642" s="737">
        <f>SUMIF('FTE Budget'!AV:AV,'EPM Main Load'!B642,'FTE Budget'!BG:BG)</f>
        <v>0</v>
      </c>
    </row>
    <row r="643" spans="1:6" ht="12.75">
      <c r="A643" s="722" t="str">
        <f t="shared" si="67"/>
        <v>TBD</v>
      </c>
      <c r="B643" s="722" t="str">
        <f t="shared" si="73"/>
        <v>OUC</v>
      </c>
      <c r="C643" s="725" t="str">
        <f>IF(E643&gt;0,'FTE Budget'!J$17,"")</f>
        <v/>
      </c>
      <c r="D643" s="725" t="str">
        <f>IF(E643&gt;0,'FTE Budget'!M$17,"")</f>
        <v/>
      </c>
    </row>
    <row r="644" spans="1:6" ht="12.75">
      <c r="A644" s="722" t="str">
        <f t="shared" si="67"/>
        <v>TBD</v>
      </c>
      <c r="B644" s="722" t="str">
        <f t="shared" si="73"/>
        <v>OUC</v>
      </c>
      <c r="C644" s="725" t="str">
        <f>IF(E644&gt;0,'FTE Budget'!Q$17,"")</f>
        <v/>
      </c>
      <c r="D644" s="725" t="str">
        <f>IF(E644&gt;0,'FTE Budget'!T$17,"")</f>
        <v/>
      </c>
    </row>
    <row r="645" spans="1:6" ht="12.75">
      <c r="A645" s="722" t="str">
        <f t="shared" si="67"/>
        <v>TBD</v>
      </c>
      <c r="B645" s="722" t="str">
        <f t="shared" si="73"/>
        <v>OUC</v>
      </c>
      <c r="C645" s="725" t="str">
        <f>IF(E645&gt;0,'FTE Budget'!X$17,"")</f>
        <v/>
      </c>
      <c r="D645" s="725" t="str">
        <f>IF(E645&gt;0,'FTE Budget'!AA$17,"")</f>
        <v/>
      </c>
    </row>
    <row r="646" spans="1:6" ht="12.75">
      <c r="A646" s="722" t="str">
        <f t="shared" si="67"/>
        <v>TBD</v>
      </c>
      <c r="B646" s="722" t="str">
        <f t="shared" si="73"/>
        <v>OUC</v>
      </c>
      <c r="C646" s="725" t="str">
        <f>IF(E646&gt;0,'FTE Budget'!AE$17,"")</f>
        <v/>
      </c>
      <c r="D646" s="725" t="str">
        <f>IF(E646&gt;0,'FTE Budget'!AH$17,"")</f>
        <v/>
      </c>
    </row>
    <row r="647" spans="1:6" ht="12.75">
      <c r="A647" s="722" t="str">
        <f t="shared" si="67"/>
        <v>TBD</v>
      </c>
      <c r="B647" s="722" t="str">
        <f t="shared" si="73"/>
        <v>OUC</v>
      </c>
      <c r="C647" s="725" t="str">
        <f>IF(E647&gt;0,'FTE Budget'!AL$17,"")</f>
        <v/>
      </c>
      <c r="D647" s="725" t="str">
        <f>IF(E647&gt;0,'FTE Budget'!AO$17,"")</f>
        <v/>
      </c>
    </row>
    <row r="648" spans="1:6" ht="12.75">
      <c r="A648" s="722" t="str">
        <f t="shared" si="67"/>
        <v>TBD</v>
      </c>
      <c r="B648" s="722" t="s">
        <v>389</v>
      </c>
      <c r="C648" s="725" t="str">
        <f>IF(E648&gt;0,'FTE Budget'!J$17,"")</f>
        <v/>
      </c>
      <c r="D648" s="725" t="str">
        <f>IF(E648&gt;0,'FTE Budget'!M$17,"")</f>
        <v/>
      </c>
      <c r="E648" s="848">
        <f>SUMIF('FTE Budget'!AV:AV,'EPM Main Load'!B648,'FTE Budget'!AW:AW)</f>
        <v>0</v>
      </c>
      <c r="F648" s="737">
        <f>SUMIF('FTE Budget'!AV:AV,'EPM Main Load'!B648,'FTE Budget'!BC:BC)</f>
        <v>0</v>
      </c>
    </row>
    <row r="649" spans="1:6" ht="12.75">
      <c r="A649" s="722" t="str">
        <f t="shared" ref="A649:A712" si="74">$D$5</f>
        <v>TBD</v>
      </c>
      <c r="B649" s="722" t="str">
        <f t="shared" ref="B649:B657" si="75">B648</f>
        <v>OUD</v>
      </c>
      <c r="C649" s="725" t="str">
        <f>IF(E649&gt;0,'FTE Budget'!Q$17,"")</f>
        <v/>
      </c>
      <c r="D649" s="725" t="str">
        <f>IF(E649&gt;0,'FTE Budget'!T$17,"")</f>
        <v/>
      </c>
      <c r="E649" s="848">
        <f>SUMIF('FTE Budget'!AV:AV,'EPM Main Load'!B649,'FTE Budget'!AX:AX)</f>
        <v>0</v>
      </c>
      <c r="F649" s="737">
        <f>SUMIF('FTE Budget'!AV:AV,'EPM Main Load'!B649,'FTE Budget'!BD:BD)</f>
        <v>0</v>
      </c>
    </row>
    <row r="650" spans="1:6" ht="12.75">
      <c r="A650" s="722" t="str">
        <f t="shared" si="74"/>
        <v>TBD</v>
      </c>
      <c r="B650" s="722" t="str">
        <f t="shared" si="75"/>
        <v>OUD</v>
      </c>
      <c r="C650" s="725" t="str">
        <f>IF(E650&gt;0,'FTE Budget'!X$17,"")</f>
        <v/>
      </c>
      <c r="D650" s="725" t="str">
        <f>IF(E650&gt;0,'FTE Budget'!AA$17,"")</f>
        <v/>
      </c>
      <c r="E650" s="848">
        <f>SUMIF('FTE Budget'!AV:AV,'EPM Main Load'!B650,'FTE Budget'!AY:AY)</f>
        <v>0</v>
      </c>
      <c r="F650" s="737">
        <f>SUMIF('FTE Budget'!AV:AV,'EPM Main Load'!B650,'FTE Budget'!BE:BE)</f>
        <v>0</v>
      </c>
    </row>
    <row r="651" spans="1:6" ht="12.75">
      <c r="A651" s="722" t="str">
        <f t="shared" si="74"/>
        <v>TBD</v>
      </c>
      <c r="B651" s="722" t="str">
        <f t="shared" si="75"/>
        <v>OUD</v>
      </c>
      <c r="C651" s="725" t="str">
        <f>IF(E651&gt;0,'FTE Budget'!AE$17,"")</f>
        <v/>
      </c>
      <c r="D651" s="725" t="str">
        <f>IF(E651&gt;0,'FTE Budget'!AH$17,"")</f>
        <v/>
      </c>
      <c r="E651" s="848">
        <f>SUMIF('FTE Budget'!AV:AV,'EPM Main Load'!B651,'FTE Budget'!AZ:AZ)</f>
        <v>0</v>
      </c>
      <c r="F651" s="737">
        <f>SUMIF('FTE Budget'!AV:AV,'EPM Main Load'!B651,'FTE Budget'!BF:BF)</f>
        <v>0</v>
      </c>
    </row>
    <row r="652" spans="1:6" ht="12.75">
      <c r="A652" s="722" t="str">
        <f t="shared" si="74"/>
        <v>TBD</v>
      </c>
      <c r="B652" s="722" t="str">
        <f t="shared" si="75"/>
        <v>OUD</v>
      </c>
      <c r="C652" s="725" t="str">
        <f>IF(E652&gt;0,'FTE Budget'!AL$17,"")</f>
        <v/>
      </c>
      <c r="D652" s="725" t="str">
        <f>IF(E652&gt;0,'FTE Budget'!AO$17,"")</f>
        <v/>
      </c>
      <c r="E652" s="848">
        <f>SUMIF('FTE Budget'!AV:AV,'EPM Main Load'!B652,'FTE Budget'!BA:BA)</f>
        <v>0</v>
      </c>
      <c r="F652" s="737">
        <f>SUMIF('FTE Budget'!AV:AV,'EPM Main Load'!B652,'FTE Budget'!BG:BG)</f>
        <v>0</v>
      </c>
    </row>
    <row r="653" spans="1:6" ht="12.75">
      <c r="A653" s="722" t="str">
        <f t="shared" si="74"/>
        <v>TBD</v>
      </c>
      <c r="B653" s="722" t="str">
        <f t="shared" si="75"/>
        <v>OUD</v>
      </c>
      <c r="C653" s="725" t="str">
        <f>IF(E653&gt;0,'FTE Budget'!J$17,"")</f>
        <v/>
      </c>
      <c r="D653" s="725" t="str">
        <f>IF(E653&gt;0,'FTE Budget'!M$17,"")</f>
        <v/>
      </c>
    </row>
    <row r="654" spans="1:6" ht="12.75">
      <c r="A654" s="722" t="str">
        <f t="shared" si="74"/>
        <v>TBD</v>
      </c>
      <c r="B654" s="722" t="str">
        <f t="shared" si="75"/>
        <v>OUD</v>
      </c>
      <c r="C654" s="725" t="str">
        <f>IF(E654&gt;0,'FTE Budget'!Q$17,"")</f>
        <v/>
      </c>
      <c r="D654" s="725" t="str">
        <f>IF(E654&gt;0,'FTE Budget'!T$17,"")</f>
        <v/>
      </c>
    </row>
    <row r="655" spans="1:6" ht="12.75">
      <c r="A655" s="722" t="str">
        <f t="shared" si="74"/>
        <v>TBD</v>
      </c>
      <c r="B655" s="722" t="str">
        <f t="shared" si="75"/>
        <v>OUD</v>
      </c>
      <c r="C655" s="725" t="str">
        <f>IF(E655&gt;0,'FTE Budget'!X$17,"")</f>
        <v/>
      </c>
      <c r="D655" s="725" t="str">
        <f>IF(E655&gt;0,'FTE Budget'!AA$17,"")</f>
        <v/>
      </c>
    </row>
    <row r="656" spans="1:6" ht="12.75">
      <c r="A656" s="722" t="str">
        <f t="shared" si="74"/>
        <v>TBD</v>
      </c>
      <c r="B656" s="722" t="str">
        <f t="shared" si="75"/>
        <v>OUD</v>
      </c>
      <c r="C656" s="725" t="str">
        <f>IF(E656&gt;0,'FTE Budget'!AE$17,"")</f>
        <v/>
      </c>
      <c r="D656" s="725" t="str">
        <f>IF(E656&gt;0,'FTE Budget'!AH$17,"")</f>
        <v/>
      </c>
    </row>
    <row r="657" spans="1:6" ht="12.75">
      <c r="A657" s="722" t="str">
        <f t="shared" si="74"/>
        <v>TBD</v>
      </c>
      <c r="B657" s="722" t="str">
        <f t="shared" si="75"/>
        <v>OUD</v>
      </c>
      <c r="C657" s="725" t="str">
        <f>IF(E657&gt;0,'FTE Budget'!AL$17,"")</f>
        <v/>
      </c>
      <c r="D657" s="725" t="str">
        <f>IF(E657&gt;0,'FTE Budget'!AO$17,"")</f>
        <v/>
      </c>
    </row>
    <row r="658" spans="1:6" ht="12.75">
      <c r="A658" s="722" t="str">
        <f t="shared" si="74"/>
        <v>TBD</v>
      </c>
      <c r="B658" s="722" t="s">
        <v>390</v>
      </c>
      <c r="C658" s="725" t="str">
        <f>IF(E658&gt;0,'FTE Budget'!J$17,"")</f>
        <v/>
      </c>
      <c r="D658" s="725" t="str">
        <f>IF(E658&gt;0,'FTE Budget'!M$17,"")</f>
        <v/>
      </c>
      <c r="E658" s="848">
        <f>SUMIF('FTE Budget'!AV:AV,'EPM Main Load'!B658,'FTE Budget'!AW:AW)</f>
        <v>0</v>
      </c>
      <c r="F658" s="737">
        <f>SUMIF('FTE Budget'!AV:AV,'EPM Main Load'!B658,'FTE Budget'!BC:BC)</f>
        <v>0</v>
      </c>
    </row>
    <row r="659" spans="1:6" ht="12.75">
      <c r="A659" s="722" t="str">
        <f t="shared" si="74"/>
        <v>TBD</v>
      </c>
      <c r="B659" s="722" t="str">
        <f t="shared" ref="B659:B667" si="76">B658</f>
        <v>OUI</v>
      </c>
      <c r="C659" s="725" t="str">
        <f>IF(E659&gt;0,'FTE Budget'!Q$17,"")</f>
        <v/>
      </c>
      <c r="D659" s="725" t="str">
        <f>IF(E659&gt;0,'FTE Budget'!T$17,"")</f>
        <v/>
      </c>
      <c r="E659" s="848">
        <f>SUMIF('FTE Budget'!AV:AV,'EPM Main Load'!B659,'FTE Budget'!AX:AX)</f>
        <v>0</v>
      </c>
      <c r="F659" s="737">
        <f>SUMIF('FTE Budget'!AV:AV,'EPM Main Load'!B659,'FTE Budget'!BD:BD)</f>
        <v>0</v>
      </c>
    </row>
    <row r="660" spans="1:6" ht="12.75">
      <c r="A660" s="722" t="str">
        <f t="shared" si="74"/>
        <v>TBD</v>
      </c>
      <c r="B660" s="722" t="str">
        <f t="shared" si="76"/>
        <v>OUI</v>
      </c>
      <c r="C660" s="725" t="str">
        <f>IF(E660&gt;0,'FTE Budget'!X$17,"")</f>
        <v/>
      </c>
      <c r="D660" s="725" t="str">
        <f>IF(E660&gt;0,'FTE Budget'!AA$17,"")</f>
        <v/>
      </c>
      <c r="E660" s="848">
        <f>SUMIF('FTE Budget'!AV:AV,'EPM Main Load'!B660,'FTE Budget'!AY:AY)</f>
        <v>0</v>
      </c>
      <c r="F660" s="737">
        <f>SUMIF('FTE Budget'!AV:AV,'EPM Main Load'!B660,'FTE Budget'!BE:BE)</f>
        <v>0</v>
      </c>
    </row>
    <row r="661" spans="1:6" ht="12.75">
      <c r="A661" s="722" t="str">
        <f t="shared" si="74"/>
        <v>TBD</v>
      </c>
      <c r="B661" s="722" t="str">
        <f t="shared" si="76"/>
        <v>OUI</v>
      </c>
      <c r="C661" s="725" t="str">
        <f>IF(E661&gt;0,'FTE Budget'!AE$17,"")</f>
        <v/>
      </c>
      <c r="D661" s="725" t="str">
        <f>IF(E661&gt;0,'FTE Budget'!AH$17,"")</f>
        <v/>
      </c>
      <c r="E661" s="848">
        <f>SUMIF('FTE Budget'!AV:AV,'EPM Main Load'!B661,'FTE Budget'!AZ:AZ)</f>
        <v>0</v>
      </c>
      <c r="F661" s="737">
        <f>SUMIF('FTE Budget'!AV:AV,'EPM Main Load'!B661,'FTE Budget'!BF:BF)</f>
        <v>0</v>
      </c>
    </row>
    <row r="662" spans="1:6" ht="12.75">
      <c r="A662" s="722" t="str">
        <f t="shared" si="74"/>
        <v>TBD</v>
      </c>
      <c r="B662" s="722" t="str">
        <f t="shared" si="76"/>
        <v>OUI</v>
      </c>
      <c r="C662" s="725" t="str">
        <f>IF(E662&gt;0,'FTE Budget'!AL$17,"")</f>
        <v/>
      </c>
      <c r="D662" s="725" t="str">
        <f>IF(E662&gt;0,'FTE Budget'!AO$17,"")</f>
        <v/>
      </c>
      <c r="E662" s="848">
        <f>SUMIF('FTE Budget'!AV:AV,'EPM Main Load'!B662,'FTE Budget'!BA:BA)</f>
        <v>0</v>
      </c>
      <c r="F662" s="737">
        <f>SUMIF('FTE Budget'!AV:AV,'EPM Main Load'!B662,'FTE Budget'!BG:BG)</f>
        <v>0</v>
      </c>
    </row>
    <row r="663" spans="1:6" ht="12.75">
      <c r="A663" s="722" t="str">
        <f t="shared" si="74"/>
        <v>TBD</v>
      </c>
      <c r="B663" s="722" t="str">
        <f t="shared" si="76"/>
        <v>OUI</v>
      </c>
      <c r="C663" s="725" t="str">
        <f>IF(E663&gt;0,'FTE Budget'!J$17,"")</f>
        <v/>
      </c>
      <c r="D663" s="725" t="str">
        <f>IF(E663&gt;0,'FTE Budget'!M$17,"")</f>
        <v/>
      </c>
    </row>
    <row r="664" spans="1:6" ht="12.75">
      <c r="A664" s="722" t="str">
        <f t="shared" si="74"/>
        <v>TBD</v>
      </c>
      <c r="B664" s="722" t="str">
        <f t="shared" si="76"/>
        <v>OUI</v>
      </c>
      <c r="C664" s="725" t="str">
        <f>IF(E664&gt;0,'FTE Budget'!Q$17,"")</f>
        <v/>
      </c>
      <c r="D664" s="725" t="str">
        <f>IF(E664&gt;0,'FTE Budget'!T$17,"")</f>
        <v/>
      </c>
    </row>
    <row r="665" spans="1:6" ht="12.75">
      <c r="A665" s="722" t="str">
        <f t="shared" si="74"/>
        <v>TBD</v>
      </c>
      <c r="B665" s="722" t="str">
        <f t="shared" si="76"/>
        <v>OUI</v>
      </c>
      <c r="C665" s="725" t="str">
        <f>IF(E665&gt;0,'FTE Budget'!X$17,"")</f>
        <v/>
      </c>
      <c r="D665" s="725" t="str">
        <f>IF(E665&gt;0,'FTE Budget'!AA$17,"")</f>
        <v/>
      </c>
    </row>
    <row r="666" spans="1:6" ht="12.75">
      <c r="A666" s="722" t="str">
        <f t="shared" si="74"/>
        <v>TBD</v>
      </c>
      <c r="B666" s="722" t="str">
        <f t="shared" si="76"/>
        <v>OUI</v>
      </c>
      <c r="C666" s="725" t="str">
        <f>IF(E666&gt;0,'FTE Budget'!AE$17,"")</f>
        <v/>
      </c>
      <c r="D666" s="725" t="str">
        <f>IF(E666&gt;0,'FTE Budget'!AH$17,"")</f>
        <v/>
      </c>
    </row>
    <row r="667" spans="1:6" ht="12.75">
      <c r="A667" s="722" t="str">
        <f t="shared" si="74"/>
        <v>TBD</v>
      </c>
      <c r="B667" s="722" t="str">
        <f t="shared" si="76"/>
        <v>OUI</v>
      </c>
      <c r="C667" s="725" t="str">
        <f>IF(E667&gt;0,'FTE Budget'!AL$17,"")</f>
        <v/>
      </c>
      <c r="D667" s="725" t="str">
        <f>IF(E667&gt;0,'FTE Budget'!AO$17,"")</f>
        <v/>
      </c>
    </row>
    <row r="668" spans="1:6" ht="12.75">
      <c r="A668" s="722" t="str">
        <f t="shared" si="74"/>
        <v>TBD</v>
      </c>
      <c r="B668" s="722" t="s">
        <v>391</v>
      </c>
      <c r="C668" s="725" t="str">
        <f>IF(E668&gt;0,'FTE Budget'!J$17,"")</f>
        <v/>
      </c>
      <c r="D668" s="725" t="str">
        <f>IF(E668&gt;0,'FTE Budget'!M$17,"")</f>
        <v/>
      </c>
      <c r="E668" s="848">
        <f>SUMIF('FTE Budget'!AV:AV,'EPM Main Load'!B668,'FTE Budget'!AW:AW)</f>
        <v>0</v>
      </c>
      <c r="F668" s="737">
        <f>SUMIF('FTE Budget'!AV:AV,'EPM Main Load'!B668,'FTE Budget'!BC:BC)</f>
        <v>0</v>
      </c>
    </row>
    <row r="669" spans="1:6" ht="12.75">
      <c r="A669" s="722" t="str">
        <f t="shared" si="74"/>
        <v>TBD</v>
      </c>
      <c r="B669" s="722" t="str">
        <f t="shared" ref="B669:B677" si="77">B668</f>
        <v>OUL</v>
      </c>
      <c r="C669" s="725" t="str">
        <f>IF(E669&gt;0,'FTE Budget'!Q$17,"")</f>
        <v/>
      </c>
      <c r="D669" s="725" t="str">
        <f>IF(E669&gt;0,'FTE Budget'!T$17,"")</f>
        <v/>
      </c>
      <c r="E669" s="848">
        <f>SUMIF('FTE Budget'!AV:AV,'EPM Main Load'!B669,'FTE Budget'!AX:AX)</f>
        <v>0</v>
      </c>
      <c r="F669" s="737">
        <f>SUMIF('FTE Budget'!AV:AV,'EPM Main Load'!B669,'FTE Budget'!BD:BD)</f>
        <v>0</v>
      </c>
    </row>
    <row r="670" spans="1:6" ht="12.75">
      <c r="A670" s="722" t="str">
        <f t="shared" si="74"/>
        <v>TBD</v>
      </c>
      <c r="B670" s="722" t="str">
        <f t="shared" si="77"/>
        <v>OUL</v>
      </c>
      <c r="C670" s="725" t="str">
        <f>IF(E670&gt;0,'FTE Budget'!X$17,"")</f>
        <v/>
      </c>
      <c r="D670" s="725" t="str">
        <f>IF(E670&gt;0,'FTE Budget'!AA$17,"")</f>
        <v/>
      </c>
      <c r="E670" s="848">
        <f>SUMIF('FTE Budget'!AV:AV,'EPM Main Load'!B670,'FTE Budget'!AY:AY)</f>
        <v>0</v>
      </c>
      <c r="F670" s="737">
        <f>SUMIF('FTE Budget'!AV:AV,'EPM Main Load'!B670,'FTE Budget'!BE:BE)</f>
        <v>0</v>
      </c>
    </row>
    <row r="671" spans="1:6" ht="12.75">
      <c r="A671" s="722" t="str">
        <f t="shared" si="74"/>
        <v>TBD</v>
      </c>
      <c r="B671" s="722" t="str">
        <f t="shared" si="77"/>
        <v>OUL</v>
      </c>
      <c r="C671" s="725" t="str">
        <f>IF(E671&gt;0,'FTE Budget'!AE$17,"")</f>
        <v/>
      </c>
      <c r="D671" s="725" t="str">
        <f>IF(E671&gt;0,'FTE Budget'!AH$17,"")</f>
        <v/>
      </c>
      <c r="E671" s="848">
        <f>SUMIF('FTE Budget'!AV:AV,'EPM Main Load'!B671,'FTE Budget'!AZ:AZ)</f>
        <v>0</v>
      </c>
      <c r="F671" s="737">
        <f>SUMIF('FTE Budget'!AV:AV,'EPM Main Load'!B671,'FTE Budget'!BF:BF)</f>
        <v>0</v>
      </c>
    </row>
    <row r="672" spans="1:6" ht="12.75">
      <c r="A672" s="722" t="str">
        <f t="shared" si="74"/>
        <v>TBD</v>
      </c>
      <c r="B672" s="722" t="str">
        <f t="shared" si="77"/>
        <v>OUL</v>
      </c>
      <c r="C672" s="725" t="str">
        <f>IF(E672&gt;0,'FTE Budget'!AL$17,"")</f>
        <v/>
      </c>
      <c r="D672" s="725" t="str">
        <f>IF(E672&gt;0,'FTE Budget'!AO$17,"")</f>
        <v/>
      </c>
      <c r="E672" s="848">
        <f>SUMIF('FTE Budget'!AV:AV,'EPM Main Load'!B672,'FTE Budget'!BA:BA)</f>
        <v>0</v>
      </c>
      <c r="F672" s="737">
        <f>SUMIF('FTE Budget'!AV:AV,'EPM Main Load'!B672,'FTE Budget'!BG:BG)</f>
        <v>0</v>
      </c>
    </row>
    <row r="673" spans="1:6" ht="12.75">
      <c r="A673" s="722" t="str">
        <f t="shared" si="74"/>
        <v>TBD</v>
      </c>
      <c r="B673" s="722" t="str">
        <f t="shared" si="77"/>
        <v>OUL</v>
      </c>
      <c r="C673" s="725" t="str">
        <f>IF(E673&gt;0,'FTE Budget'!J$17,"")</f>
        <v/>
      </c>
      <c r="D673" s="725" t="str">
        <f>IF(E673&gt;0,'FTE Budget'!M$17,"")</f>
        <v/>
      </c>
    </row>
    <row r="674" spans="1:6" ht="12.75">
      <c r="A674" s="722" t="str">
        <f t="shared" si="74"/>
        <v>TBD</v>
      </c>
      <c r="B674" s="722" t="str">
        <f t="shared" si="77"/>
        <v>OUL</v>
      </c>
      <c r="C674" s="725" t="str">
        <f>IF(E674&gt;0,'FTE Budget'!Q$17,"")</f>
        <v/>
      </c>
      <c r="D674" s="725" t="str">
        <f>IF(E674&gt;0,'FTE Budget'!T$17,"")</f>
        <v/>
      </c>
    </row>
    <row r="675" spans="1:6" ht="12.75">
      <c r="A675" s="722" t="str">
        <f t="shared" si="74"/>
        <v>TBD</v>
      </c>
      <c r="B675" s="722" t="str">
        <f t="shared" si="77"/>
        <v>OUL</v>
      </c>
      <c r="C675" s="725" t="str">
        <f>IF(E675&gt;0,'FTE Budget'!X$17,"")</f>
        <v/>
      </c>
      <c r="D675" s="725" t="str">
        <f>IF(E675&gt;0,'FTE Budget'!AA$17,"")</f>
        <v/>
      </c>
    </row>
    <row r="676" spans="1:6" ht="12.75">
      <c r="A676" s="722" t="str">
        <f t="shared" si="74"/>
        <v>TBD</v>
      </c>
      <c r="B676" s="722" t="str">
        <f t="shared" si="77"/>
        <v>OUL</v>
      </c>
      <c r="C676" s="725" t="str">
        <f>IF(E676&gt;0,'FTE Budget'!AE$17,"")</f>
        <v/>
      </c>
      <c r="D676" s="725" t="str">
        <f>IF(E676&gt;0,'FTE Budget'!AH$17,"")</f>
        <v/>
      </c>
    </row>
    <row r="677" spans="1:6" ht="12.75">
      <c r="A677" s="722" t="str">
        <f t="shared" si="74"/>
        <v>TBD</v>
      </c>
      <c r="B677" s="722" t="str">
        <f t="shared" si="77"/>
        <v>OUL</v>
      </c>
      <c r="C677" s="725" t="str">
        <f>IF(E677&gt;0,'FTE Budget'!AL$17,"")</f>
        <v/>
      </c>
      <c r="D677" s="725" t="str">
        <f>IF(E677&gt;0,'FTE Budget'!AO$17,"")</f>
        <v/>
      </c>
    </row>
    <row r="678" spans="1:6" ht="12.75">
      <c r="A678" s="722" t="str">
        <f t="shared" si="74"/>
        <v>TBD</v>
      </c>
      <c r="B678" s="722" t="s">
        <v>392</v>
      </c>
      <c r="C678" s="725" t="str">
        <f>IF(E678&gt;0,'FTE Budget'!J$17,"")</f>
        <v/>
      </c>
      <c r="D678" s="725" t="str">
        <f>IF(E678&gt;0,'FTE Budget'!M$17,"")</f>
        <v/>
      </c>
      <c r="E678" s="848">
        <f>SUMIF('FTE Budget'!AV:AV,'EPM Main Load'!B678,'FTE Budget'!AW:AW)</f>
        <v>0</v>
      </c>
      <c r="F678" s="737">
        <f>SUMIF('FTE Budget'!AV:AV,'EPM Main Load'!B678,'FTE Budget'!BC:BC)</f>
        <v>0</v>
      </c>
    </row>
    <row r="679" spans="1:6" ht="12.75">
      <c r="A679" s="722" t="str">
        <f t="shared" si="74"/>
        <v>TBD</v>
      </c>
      <c r="B679" s="722" t="str">
        <f t="shared" ref="B679:B687" si="78">B678</f>
        <v>OUP</v>
      </c>
      <c r="C679" s="725" t="str">
        <f>IF(E679&gt;0,'FTE Budget'!Q$17,"")</f>
        <v/>
      </c>
      <c r="D679" s="725" t="str">
        <f>IF(E679&gt;0,'FTE Budget'!T$17,"")</f>
        <v/>
      </c>
      <c r="E679" s="848">
        <f>SUMIF('FTE Budget'!AV:AV,'EPM Main Load'!B679,'FTE Budget'!AX:AX)</f>
        <v>0</v>
      </c>
      <c r="F679" s="737">
        <f>SUMIF('FTE Budget'!AV:AV,'EPM Main Load'!B679,'FTE Budget'!BD:BD)</f>
        <v>0</v>
      </c>
    </row>
    <row r="680" spans="1:6" ht="12.75">
      <c r="A680" s="722" t="str">
        <f t="shared" si="74"/>
        <v>TBD</v>
      </c>
      <c r="B680" s="722" t="str">
        <f t="shared" si="78"/>
        <v>OUP</v>
      </c>
      <c r="C680" s="725" t="str">
        <f>IF(E680&gt;0,'FTE Budget'!X$17,"")</f>
        <v/>
      </c>
      <c r="D680" s="725" t="str">
        <f>IF(E680&gt;0,'FTE Budget'!AA$17,"")</f>
        <v/>
      </c>
      <c r="E680" s="848">
        <f>SUMIF('FTE Budget'!AV:AV,'EPM Main Load'!B680,'FTE Budget'!AY:AY)</f>
        <v>0</v>
      </c>
      <c r="F680" s="737">
        <f>SUMIF('FTE Budget'!AV:AV,'EPM Main Load'!B680,'FTE Budget'!BE:BE)</f>
        <v>0</v>
      </c>
    </row>
    <row r="681" spans="1:6" ht="12.75">
      <c r="A681" s="722" t="str">
        <f t="shared" si="74"/>
        <v>TBD</v>
      </c>
      <c r="B681" s="722" t="str">
        <f t="shared" si="78"/>
        <v>OUP</v>
      </c>
      <c r="C681" s="725" t="str">
        <f>IF(E681&gt;0,'FTE Budget'!AE$17,"")</f>
        <v/>
      </c>
      <c r="D681" s="725" t="str">
        <f>IF(E681&gt;0,'FTE Budget'!AH$17,"")</f>
        <v/>
      </c>
      <c r="E681" s="848">
        <f>SUMIF('FTE Budget'!AV:AV,'EPM Main Load'!B681,'FTE Budget'!AZ:AZ)</f>
        <v>0</v>
      </c>
      <c r="F681" s="737">
        <f>SUMIF('FTE Budget'!AV:AV,'EPM Main Load'!B681,'FTE Budget'!BF:BF)</f>
        <v>0</v>
      </c>
    </row>
    <row r="682" spans="1:6" ht="12.75">
      <c r="A682" s="722" t="str">
        <f t="shared" si="74"/>
        <v>TBD</v>
      </c>
      <c r="B682" s="722" t="str">
        <f t="shared" si="78"/>
        <v>OUP</v>
      </c>
      <c r="C682" s="725" t="str">
        <f>IF(E682&gt;0,'FTE Budget'!AL$17,"")</f>
        <v/>
      </c>
      <c r="D682" s="725" t="str">
        <f>IF(E682&gt;0,'FTE Budget'!AO$17,"")</f>
        <v/>
      </c>
      <c r="E682" s="848">
        <f>SUMIF('FTE Budget'!AV:AV,'EPM Main Load'!B682,'FTE Budget'!BA:BA)</f>
        <v>0</v>
      </c>
      <c r="F682" s="737">
        <f>SUMIF('FTE Budget'!AV:AV,'EPM Main Load'!B682,'FTE Budget'!BG:BG)</f>
        <v>0</v>
      </c>
    </row>
    <row r="683" spans="1:6" ht="12.75">
      <c r="A683" s="722" t="str">
        <f t="shared" si="74"/>
        <v>TBD</v>
      </c>
      <c r="B683" s="722" t="str">
        <f t="shared" si="78"/>
        <v>OUP</v>
      </c>
      <c r="C683" s="725" t="str">
        <f>IF(E683&gt;0,'FTE Budget'!J$17,"")</f>
        <v/>
      </c>
      <c r="D683" s="725" t="str">
        <f>IF(E683&gt;0,'FTE Budget'!M$17,"")</f>
        <v/>
      </c>
    </row>
    <row r="684" spans="1:6" ht="12.75">
      <c r="A684" s="722" t="str">
        <f t="shared" si="74"/>
        <v>TBD</v>
      </c>
      <c r="B684" s="722" t="str">
        <f t="shared" si="78"/>
        <v>OUP</v>
      </c>
      <c r="C684" s="725" t="str">
        <f>IF(E684&gt;0,'FTE Budget'!Q$17,"")</f>
        <v/>
      </c>
      <c r="D684" s="725" t="str">
        <f>IF(E684&gt;0,'FTE Budget'!T$17,"")</f>
        <v/>
      </c>
    </row>
    <row r="685" spans="1:6" ht="12.75">
      <c r="A685" s="722" t="str">
        <f t="shared" si="74"/>
        <v>TBD</v>
      </c>
      <c r="B685" s="722" t="str">
        <f t="shared" si="78"/>
        <v>OUP</v>
      </c>
      <c r="C685" s="725" t="str">
        <f>IF(E685&gt;0,'FTE Budget'!X$17,"")</f>
        <v/>
      </c>
      <c r="D685" s="725" t="str">
        <f>IF(E685&gt;0,'FTE Budget'!AA$17,"")</f>
        <v/>
      </c>
    </row>
    <row r="686" spans="1:6" ht="12.75">
      <c r="A686" s="722" t="str">
        <f t="shared" si="74"/>
        <v>TBD</v>
      </c>
      <c r="B686" s="722" t="str">
        <f t="shared" si="78"/>
        <v>OUP</v>
      </c>
      <c r="C686" s="725" t="str">
        <f>IF(E686&gt;0,'FTE Budget'!AE$17,"")</f>
        <v/>
      </c>
      <c r="D686" s="725" t="str">
        <f>IF(E686&gt;0,'FTE Budget'!AH$17,"")</f>
        <v/>
      </c>
    </row>
    <row r="687" spans="1:6" ht="12.75">
      <c r="A687" s="722" t="str">
        <f t="shared" si="74"/>
        <v>TBD</v>
      </c>
      <c r="B687" s="722" t="str">
        <f t="shared" si="78"/>
        <v>OUP</v>
      </c>
      <c r="C687" s="725" t="str">
        <f>IF(E687&gt;0,'FTE Budget'!AL$17,"")</f>
        <v/>
      </c>
      <c r="D687" s="725" t="str">
        <f>IF(E687&gt;0,'FTE Budget'!AO$17,"")</f>
        <v/>
      </c>
    </row>
    <row r="688" spans="1:6" ht="12.75">
      <c r="A688" s="722" t="str">
        <f t="shared" si="74"/>
        <v>TBD</v>
      </c>
      <c r="B688" s="722" t="s">
        <v>393</v>
      </c>
      <c r="C688" s="725" t="str">
        <f>IF(E688&gt;0,'FTE Budget'!J$17,"")</f>
        <v/>
      </c>
      <c r="D688" s="725" t="str">
        <f>IF(E688&gt;0,'FTE Budget'!M$17,"")</f>
        <v/>
      </c>
      <c r="E688" s="848">
        <f>SUMIF('FTE Budget'!AV:AV,'EPM Main Load'!B688,'FTE Budget'!AW:AW)</f>
        <v>0</v>
      </c>
      <c r="F688" s="737">
        <f>SUMIF('FTE Budget'!AV:AV,'EPM Main Load'!B688,'FTE Budget'!BC:BC)</f>
        <v>0</v>
      </c>
    </row>
    <row r="689" spans="1:6" ht="12.75">
      <c r="A689" s="722" t="str">
        <f t="shared" si="74"/>
        <v>TBD</v>
      </c>
      <c r="B689" s="722" t="str">
        <f t="shared" ref="B689:B697" si="79">B688</f>
        <v>OUS</v>
      </c>
      <c r="C689" s="725" t="str">
        <f>IF(E689&gt;0,'FTE Budget'!Q$17,"")</f>
        <v/>
      </c>
      <c r="D689" s="725" t="str">
        <f>IF(E689&gt;0,'FTE Budget'!T$17,"")</f>
        <v/>
      </c>
      <c r="E689" s="848">
        <f>SUMIF('FTE Budget'!AV:AV,'EPM Main Load'!B689,'FTE Budget'!AX:AX)</f>
        <v>0</v>
      </c>
      <c r="F689" s="737">
        <f>SUMIF('FTE Budget'!AV:AV,'EPM Main Load'!B689,'FTE Budget'!BD:BD)</f>
        <v>0</v>
      </c>
    </row>
    <row r="690" spans="1:6" ht="12.75">
      <c r="A690" s="722" t="str">
        <f t="shared" si="74"/>
        <v>TBD</v>
      </c>
      <c r="B690" s="722" t="str">
        <f t="shared" si="79"/>
        <v>OUS</v>
      </c>
      <c r="C690" s="725" t="str">
        <f>IF(E690&gt;0,'FTE Budget'!X$17,"")</f>
        <v/>
      </c>
      <c r="D690" s="725" t="str">
        <f>IF(E690&gt;0,'FTE Budget'!AA$17,"")</f>
        <v/>
      </c>
      <c r="E690" s="848">
        <f>SUMIF('FTE Budget'!AV:AV,'EPM Main Load'!B690,'FTE Budget'!AY:AY)</f>
        <v>0</v>
      </c>
      <c r="F690" s="737">
        <f>SUMIF('FTE Budget'!AV:AV,'EPM Main Load'!B690,'FTE Budget'!BE:BE)</f>
        <v>0</v>
      </c>
    </row>
    <row r="691" spans="1:6" ht="12.75">
      <c r="A691" s="722" t="str">
        <f t="shared" si="74"/>
        <v>TBD</v>
      </c>
      <c r="B691" s="722" t="str">
        <f t="shared" si="79"/>
        <v>OUS</v>
      </c>
      <c r="C691" s="725" t="str">
        <f>IF(E691&gt;0,'FTE Budget'!AE$17,"")</f>
        <v/>
      </c>
      <c r="D691" s="725" t="str">
        <f>IF(E691&gt;0,'FTE Budget'!AH$17,"")</f>
        <v/>
      </c>
      <c r="E691" s="848">
        <f>SUMIF('FTE Budget'!AV:AV,'EPM Main Load'!B691,'FTE Budget'!AZ:AZ)</f>
        <v>0</v>
      </c>
      <c r="F691" s="737">
        <f>SUMIF('FTE Budget'!AV:AV,'EPM Main Load'!B691,'FTE Budget'!BF:BF)</f>
        <v>0</v>
      </c>
    </row>
    <row r="692" spans="1:6" ht="12.75">
      <c r="A692" s="722" t="str">
        <f t="shared" si="74"/>
        <v>TBD</v>
      </c>
      <c r="B692" s="722" t="str">
        <f t="shared" si="79"/>
        <v>OUS</v>
      </c>
      <c r="C692" s="725" t="str">
        <f>IF(E692&gt;0,'FTE Budget'!AL$17,"")</f>
        <v/>
      </c>
      <c r="D692" s="725" t="str">
        <f>IF(E692&gt;0,'FTE Budget'!AO$17,"")</f>
        <v/>
      </c>
      <c r="E692" s="848">
        <f>SUMIF('FTE Budget'!AV:AV,'EPM Main Load'!B692,'FTE Budget'!BA:BA)</f>
        <v>0</v>
      </c>
      <c r="F692" s="737">
        <f>SUMIF('FTE Budget'!AV:AV,'EPM Main Load'!B692,'FTE Budget'!BG:BG)</f>
        <v>0</v>
      </c>
    </row>
    <row r="693" spans="1:6" ht="12.75">
      <c r="A693" s="722" t="str">
        <f t="shared" si="74"/>
        <v>TBD</v>
      </c>
      <c r="B693" s="722" t="str">
        <f t="shared" si="79"/>
        <v>OUS</v>
      </c>
      <c r="C693" s="725" t="str">
        <f>IF(E693&gt;0,'FTE Budget'!J$17,"")</f>
        <v/>
      </c>
      <c r="D693" s="725" t="str">
        <f>IF(E693&gt;0,'FTE Budget'!M$17,"")</f>
        <v/>
      </c>
    </row>
    <row r="694" spans="1:6" ht="12.75">
      <c r="A694" s="722" t="str">
        <f t="shared" si="74"/>
        <v>TBD</v>
      </c>
      <c r="B694" s="722" t="str">
        <f t="shared" si="79"/>
        <v>OUS</v>
      </c>
      <c r="C694" s="725" t="str">
        <f>IF(E694&gt;0,'FTE Budget'!Q$17,"")</f>
        <v/>
      </c>
      <c r="D694" s="725" t="str">
        <f>IF(E694&gt;0,'FTE Budget'!T$17,"")</f>
        <v/>
      </c>
    </row>
    <row r="695" spans="1:6" ht="12.75">
      <c r="A695" s="722" t="str">
        <f t="shared" si="74"/>
        <v>TBD</v>
      </c>
      <c r="B695" s="722" t="str">
        <f t="shared" si="79"/>
        <v>OUS</v>
      </c>
      <c r="C695" s="725" t="str">
        <f>IF(E695&gt;0,'FTE Budget'!X$17,"")</f>
        <v/>
      </c>
      <c r="D695" s="725" t="str">
        <f>IF(E695&gt;0,'FTE Budget'!AA$17,"")</f>
        <v/>
      </c>
    </row>
    <row r="696" spans="1:6" ht="12.75">
      <c r="A696" s="722" t="str">
        <f t="shared" si="74"/>
        <v>TBD</v>
      </c>
      <c r="B696" s="722" t="str">
        <f t="shared" si="79"/>
        <v>OUS</v>
      </c>
      <c r="C696" s="725" t="str">
        <f>IF(E696&gt;0,'FTE Budget'!AE$17,"")</f>
        <v/>
      </c>
      <c r="D696" s="725" t="str">
        <f>IF(E696&gt;0,'FTE Budget'!AH$17,"")</f>
        <v/>
      </c>
    </row>
    <row r="697" spans="1:6" ht="12.75">
      <c r="A697" s="722" t="str">
        <f t="shared" si="74"/>
        <v>TBD</v>
      </c>
      <c r="B697" s="722" t="str">
        <f t="shared" si="79"/>
        <v>OUS</v>
      </c>
      <c r="C697" s="725" t="str">
        <f>IF(E697&gt;0,'FTE Budget'!AL$17,"")</f>
        <v/>
      </c>
      <c r="D697" s="725" t="str">
        <f>IF(E697&gt;0,'FTE Budget'!AO$17,"")</f>
        <v/>
      </c>
    </row>
    <row r="698" spans="1:6" ht="12.75">
      <c r="A698" s="722" t="str">
        <f t="shared" si="74"/>
        <v>TBD</v>
      </c>
      <c r="B698" s="722" t="s">
        <v>394</v>
      </c>
      <c r="C698" s="725" t="str">
        <f>IF(E698&gt;0,'FTE Budget'!J$17,"")</f>
        <v/>
      </c>
      <c r="D698" s="725" t="str">
        <f>IF(E698&gt;0,'FTE Budget'!M$17,"")</f>
        <v/>
      </c>
      <c r="E698" s="848">
        <f>SUMIF('FTE Budget'!AV:AV,'EPM Main Load'!B698,'FTE Budget'!AW:AW)</f>
        <v>0</v>
      </c>
      <c r="F698" s="737">
        <f>SUMIF('FTE Budget'!AV:AV,'EPM Main Load'!B698,'FTE Budget'!BC:BC)</f>
        <v>0</v>
      </c>
    </row>
    <row r="699" spans="1:6" ht="12.75">
      <c r="A699" s="722" t="str">
        <f t="shared" si="74"/>
        <v>TBD</v>
      </c>
      <c r="B699" s="722" t="str">
        <f t="shared" ref="B699:B707" si="80">B698</f>
        <v>OUSM</v>
      </c>
      <c r="C699" s="725" t="str">
        <f>IF(E699&gt;0,'FTE Budget'!Q$17,"")</f>
        <v/>
      </c>
      <c r="D699" s="725" t="str">
        <f>IF(E699&gt;0,'FTE Budget'!T$17,"")</f>
        <v/>
      </c>
      <c r="E699" s="848">
        <f>SUMIF('FTE Budget'!AV:AV,'EPM Main Load'!B699,'FTE Budget'!AX:AX)</f>
        <v>0</v>
      </c>
      <c r="F699" s="737">
        <f>SUMIF('FTE Budget'!AV:AV,'EPM Main Load'!B699,'FTE Budget'!BD:BD)</f>
        <v>0</v>
      </c>
    </row>
    <row r="700" spans="1:6" ht="12.75">
      <c r="A700" s="722" t="str">
        <f t="shared" si="74"/>
        <v>TBD</v>
      </c>
      <c r="B700" s="722" t="str">
        <f t="shared" si="80"/>
        <v>OUSM</v>
      </c>
      <c r="C700" s="725" t="str">
        <f>IF(E700&gt;0,'FTE Budget'!X$17,"")</f>
        <v/>
      </c>
      <c r="D700" s="725" t="str">
        <f>IF(E700&gt;0,'FTE Budget'!AA$17,"")</f>
        <v/>
      </c>
      <c r="E700" s="848">
        <f>SUMIF('FTE Budget'!AV:AV,'EPM Main Load'!B700,'FTE Budget'!AY:AY)</f>
        <v>0</v>
      </c>
      <c r="F700" s="737">
        <f>SUMIF('FTE Budget'!AV:AV,'EPM Main Load'!B700,'FTE Budget'!BE:BE)</f>
        <v>0</v>
      </c>
    </row>
    <row r="701" spans="1:6" ht="12.75">
      <c r="A701" s="722" t="str">
        <f t="shared" si="74"/>
        <v>TBD</v>
      </c>
      <c r="B701" s="722" t="str">
        <f t="shared" si="80"/>
        <v>OUSM</v>
      </c>
      <c r="C701" s="725" t="str">
        <f>IF(E701&gt;0,'FTE Budget'!AE$17,"")</f>
        <v/>
      </c>
      <c r="D701" s="725" t="str">
        <f>IF(E701&gt;0,'FTE Budget'!AH$17,"")</f>
        <v/>
      </c>
      <c r="E701" s="848">
        <f>SUMIF('FTE Budget'!AV:AV,'EPM Main Load'!B701,'FTE Budget'!AZ:AZ)</f>
        <v>0</v>
      </c>
      <c r="F701" s="737">
        <f>SUMIF('FTE Budget'!AV:AV,'EPM Main Load'!B701,'FTE Budget'!BF:BF)</f>
        <v>0</v>
      </c>
    </row>
    <row r="702" spans="1:6" ht="12.75">
      <c r="A702" s="722" t="str">
        <f t="shared" si="74"/>
        <v>TBD</v>
      </c>
      <c r="B702" s="722" t="str">
        <f t="shared" si="80"/>
        <v>OUSM</v>
      </c>
      <c r="C702" s="725" t="str">
        <f>IF(E702&gt;0,'FTE Budget'!AL$17,"")</f>
        <v/>
      </c>
      <c r="D702" s="725" t="str">
        <f>IF(E702&gt;0,'FTE Budget'!AO$17,"")</f>
        <v/>
      </c>
      <c r="E702" s="848">
        <f>SUMIF('FTE Budget'!AV:AV,'EPM Main Load'!B702,'FTE Budget'!BA:BA)</f>
        <v>0</v>
      </c>
      <c r="F702" s="737">
        <f>SUMIF('FTE Budget'!AV:AV,'EPM Main Load'!B702,'FTE Budget'!BG:BG)</f>
        <v>0</v>
      </c>
    </row>
    <row r="703" spans="1:6" ht="12.75">
      <c r="A703" s="722" t="str">
        <f t="shared" si="74"/>
        <v>TBD</v>
      </c>
      <c r="B703" s="722" t="str">
        <f t="shared" si="80"/>
        <v>OUSM</v>
      </c>
      <c r="C703" s="725" t="str">
        <f>IF(E703&gt;0,'FTE Budget'!J$17,"")</f>
        <v/>
      </c>
      <c r="D703" s="725" t="str">
        <f>IF(E703&gt;0,'FTE Budget'!M$17,"")</f>
        <v/>
      </c>
    </row>
    <row r="704" spans="1:6" ht="12.75">
      <c r="A704" s="722" t="str">
        <f t="shared" si="74"/>
        <v>TBD</v>
      </c>
      <c r="B704" s="722" t="str">
        <f t="shared" si="80"/>
        <v>OUSM</v>
      </c>
      <c r="C704" s="725" t="str">
        <f>IF(E704&gt;0,'FTE Budget'!Q$17,"")</f>
        <v/>
      </c>
      <c r="D704" s="725" t="str">
        <f>IF(E704&gt;0,'FTE Budget'!T$17,"")</f>
        <v/>
      </c>
    </row>
    <row r="705" spans="1:6" ht="12.75">
      <c r="A705" s="722" t="str">
        <f t="shared" si="74"/>
        <v>TBD</v>
      </c>
      <c r="B705" s="722" t="str">
        <f t="shared" si="80"/>
        <v>OUSM</v>
      </c>
      <c r="C705" s="725" t="str">
        <f>IF(E705&gt;0,'FTE Budget'!X$17,"")</f>
        <v/>
      </c>
      <c r="D705" s="725" t="str">
        <f>IF(E705&gt;0,'FTE Budget'!AA$17,"")</f>
        <v/>
      </c>
    </row>
    <row r="706" spans="1:6" ht="12.75">
      <c r="A706" s="722" t="str">
        <f t="shared" si="74"/>
        <v>TBD</v>
      </c>
      <c r="B706" s="722" t="str">
        <f t="shared" si="80"/>
        <v>OUSM</v>
      </c>
      <c r="C706" s="725" t="str">
        <f>IF(E706&gt;0,'FTE Budget'!AE$17,"")</f>
        <v/>
      </c>
      <c r="D706" s="725" t="str">
        <f>IF(E706&gt;0,'FTE Budget'!AH$17,"")</f>
        <v/>
      </c>
    </row>
    <row r="707" spans="1:6" ht="12.75">
      <c r="A707" s="722" t="str">
        <f t="shared" si="74"/>
        <v>TBD</v>
      </c>
      <c r="B707" s="722" t="str">
        <f t="shared" si="80"/>
        <v>OUSM</v>
      </c>
      <c r="C707" s="725" t="str">
        <f>IF(E707&gt;0,'FTE Budget'!AL$17,"")</f>
        <v/>
      </c>
      <c r="D707" s="725" t="str">
        <f>IF(E707&gt;0,'FTE Budget'!AO$17,"")</f>
        <v/>
      </c>
    </row>
    <row r="708" spans="1:6" ht="12.75">
      <c r="A708" s="722" t="str">
        <f t="shared" si="74"/>
        <v>TBD</v>
      </c>
      <c r="B708" s="722" t="s">
        <v>395</v>
      </c>
      <c r="C708" s="725" t="str">
        <f>IF(E708&gt;0,'FTE Budget'!J$17,"")</f>
        <v/>
      </c>
      <c r="D708" s="725" t="str">
        <f>IF(E708&gt;0,'FTE Budget'!M$17,"")</f>
        <v/>
      </c>
      <c r="E708" s="848">
        <f>SUMIF('FTE Budget'!AV:AV,'EPM Main Load'!B708,'FTE Budget'!AW:AW)</f>
        <v>0</v>
      </c>
      <c r="F708" s="737">
        <f>SUMIF('FTE Budget'!AV:AV,'EPM Main Load'!B708,'FTE Budget'!BC:BC)</f>
        <v>0</v>
      </c>
    </row>
    <row r="709" spans="1:6" ht="12.75">
      <c r="A709" s="722" t="str">
        <f t="shared" si="74"/>
        <v>TBD</v>
      </c>
      <c r="B709" s="722" t="str">
        <f t="shared" ref="B709:B717" si="81">B708</f>
        <v>OUSP</v>
      </c>
      <c r="C709" s="725" t="str">
        <f>IF(E709&gt;0,'FTE Budget'!Q$17,"")</f>
        <v/>
      </c>
      <c r="D709" s="725" t="str">
        <f>IF(E709&gt;0,'FTE Budget'!T$17,"")</f>
        <v/>
      </c>
      <c r="E709" s="848">
        <f>SUMIF('FTE Budget'!AV:AV,'EPM Main Load'!B709,'FTE Budget'!AX:AX)</f>
        <v>0</v>
      </c>
      <c r="F709" s="737">
        <f>SUMIF('FTE Budget'!AV:AV,'EPM Main Load'!B709,'FTE Budget'!BD:BD)</f>
        <v>0</v>
      </c>
    </row>
    <row r="710" spans="1:6" ht="12.75">
      <c r="A710" s="722" t="str">
        <f t="shared" si="74"/>
        <v>TBD</v>
      </c>
      <c r="B710" s="722" t="str">
        <f t="shared" si="81"/>
        <v>OUSP</v>
      </c>
      <c r="C710" s="725" t="str">
        <f>IF(E710&gt;0,'FTE Budget'!X$17,"")</f>
        <v/>
      </c>
      <c r="D710" s="725" t="str">
        <f>IF(E710&gt;0,'FTE Budget'!AA$17,"")</f>
        <v/>
      </c>
      <c r="E710" s="848">
        <f>SUMIF('FTE Budget'!AV:AV,'EPM Main Load'!B710,'FTE Budget'!AY:AY)</f>
        <v>0</v>
      </c>
      <c r="F710" s="737">
        <f>SUMIF('FTE Budget'!AV:AV,'EPM Main Load'!B710,'FTE Budget'!BE:BE)</f>
        <v>0</v>
      </c>
    </row>
    <row r="711" spans="1:6" ht="12.75">
      <c r="A711" s="722" t="str">
        <f t="shared" si="74"/>
        <v>TBD</v>
      </c>
      <c r="B711" s="722" t="str">
        <f t="shared" si="81"/>
        <v>OUSP</v>
      </c>
      <c r="C711" s="725" t="str">
        <f>IF(E711&gt;0,'FTE Budget'!AE$17,"")</f>
        <v/>
      </c>
      <c r="D711" s="725" t="str">
        <f>IF(E711&gt;0,'FTE Budget'!AH$17,"")</f>
        <v/>
      </c>
      <c r="E711" s="848">
        <f>SUMIF('FTE Budget'!AV:AV,'EPM Main Load'!B711,'FTE Budget'!AZ:AZ)</f>
        <v>0</v>
      </c>
      <c r="F711" s="737">
        <f>SUMIF('FTE Budget'!AV:AV,'EPM Main Load'!B711,'FTE Budget'!BF:BF)</f>
        <v>0</v>
      </c>
    </row>
    <row r="712" spans="1:6" ht="12.75">
      <c r="A712" s="722" t="str">
        <f t="shared" si="74"/>
        <v>TBD</v>
      </c>
      <c r="B712" s="722" t="str">
        <f t="shared" si="81"/>
        <v>OUSP</v>
      </c>
      <c r="C712" s="725" t="str">
        <f>IF(E712&gt;0,'FTE Budget'!AL$17,"")</f>
        <v/>
      </c>
      <c r="D712" s="725" t="str">
        <f>IF(E712&gt;0,'FTE Budget'!AO$17,"")</f>
        <v/>
      </c>
      <c r="E712" s="848">
        <f>SUMIF('FTE Budget'!AV:AV,'EPM Main Load'!B712,'FTE Budget'!BA:BA)</f>
        <v>0</v>
      </c>
      <c r="F712" s="737">
        <f>SUMIF('FTE Budget'!AV:AV,'EPM Main Load'!B712,'FTE Budget'!BG:BG)</f>
        <v>0</v>
      </c>
    </row>
    <row r="713" spans="1:6" ht="12.75">
      <c r="A713" s="722" t="str">
        <f t="shared" ref="A713:A776" si="82">$D$5</f>
        <v>TBD</v>
      </c>
      <c r="B713" s="722" t="str">
        <f t="shared" si="81"/>
        <v>OUSP</v>
      </c>
      <c r="C713" s="725" t="str">
        <f>IF(E713&gt;0,'FTE Budget'!J$17,"")</f>
        <v/>
      </c>
      <c r="D713" s="725" t="str">
        <f>IF(E713&gt;0,'FTE Budget'!M$17,"")</f>
        <v/>
      </c>
    </row>
    <row r="714" spans="1:6" ht="12.75">
      <c r="A714" s="722" t="str">
        <f t="shared" si="82"/>
        <v>TBD</v>
      </c>
      <c r="B714" s="722" t="str">
        <f t="shared" si="81"/>
        <v>OUSP</v>
      </c>
      <c r="C714" s="725" t="str">
        <f>IF(E714&gt;0,'FTE Budget'!Q$17,"")</f>
        <v/>
      </c>
      <c r="D714" s="725" t="str">
        <f>IF(E714&gt;0,'FTE Budget'!T$17,"")</f>
        <v/>
      </c>
    </row>
    <row r="715" spans="1:6" ht="12.75">
      <c r="A715" s="722" t="str">
        <f t="shared" si="82"/>
        <v>TBD</v>
      </c>
      <c r="B715" s="722" t="str">
        <f t="shared" si="81"/>
        <v>OUSP</v>
      </c>
      <c r="C715" s="725" t="str">
        <f>IF(E715&gt;0,'FTE Budget'!X$17,"")</f>
        <v/>
      </c>
      <c r="D715" s="725" t="str">
        <f>IF(E715&gt;0,'FTE Budget'!AA$17,"")</f>
        <v/>
      </c>
    </row>
    <row r="716" spans="1:6" ht="12.75">
      <c r="A716" s="722" t="str">
        <f t="shared" si="82"/>
        <v>TBD</v>
      </c>
      <c r="B716" s="722" t="str">
        <f t="shared" si="81"/>
        <v>OUSP</v>
      </c>
      <c r="C716" s="725" t="str">
        <f>IF(E716&gt;0,'FTE Budget'!AE$17,"")</f>
        <v/>
      </c>
      <c r="D716" s="725" t="str">
        <f>IF(E716&gt;0,'FTE Budget'!AH$17,"")</f>
        <v/>
      </c>
    </row>
    <row r="717" spans="1:6" ht="12.75">
      <c r="A717" s="722" t="str">
        <f t="shared" si="82"/>
        <v>TBD</v>
      </c>
      <c r="B717" s="722" t="str">
        <f t="shared" si="81"/>
        <v>OUSP</v>
      </c>
      <c r="C717" s="725" t="str">
        <f>IF(E717&gt;0,'FTE Budget'!AL$17,"")</f>
        <v/>
      </c>
      <c r="D717" s="725" t="str">
        <f>IF(E717&gt;0,'FTE Budget'!AO$17,"")</f>
        <v/>
      </c>
    </row>
    <row r="718" spans="1:6" ht="12.75">
      <c r="A718" s="722" t="str">
        <f t="shared" si="82"/>
        <v>TBD</v>
      </c>
      <c r="B718" s="722" t="s">
        <v>396</v>
      </c>
      <c r="C718" s="725" t="str">
        <f>IF(E718&gt;0,'FTE Budget'!J$17,"")</f>
        <v/>
      </c>
      <c r="D718" s="725" t="str">
        <f>IF(E718&gt;0,'FTE Budget'!M$17,"")</f>
        <v/>
      </c>
      <c r="E718" s="848">
        <f>SUMIF('FTE Budget'!AV:AV,'EPM Main Load'!B718,'FTE Budget'!AW:AW)</f>
        <v>0</v>
      </c>
      <c r="F718" s="737">
        <f>SUMIF('FTE Budget'!AV:AV,'EPM Main Load'!B718,'FTE Budget'!BC:BC)</f>
        <v>0</v>
      </c>
    </row>
    <row r="719" spans="1:6" ht="12.75">
      <c r="A719" s="722" t="str">
        <f t="shared" si="82"/>
        <v>TBD</v>
      </c>
      <c r="B719" s="722" t="str">
        <f t="shared" ref="B719:B727" si="83">B718</f>
        <v>OUX</v>
      </c>
      <c r="C719" s="725" t="str">
        <f>IF(E719&gt;0,'FTE Budget'!Q$17,"")</f>
        <v/>
      </c>
      <c r="D719" s="725" t="str">
        <f>IF(E719&gt;0,'FTE Budget'!T$17,"")</f>
        <v/>
      </c>
      <c r="E719" s="848">
        <f>SUMIF('FTE Budget'!AV:AV,'EPM Main Load'!B719,'FTE Budget'!AX:AX)</f>
        <v>0</v>
      </c>
      <c r="F719" s="737">
        <f>SUMIF('FTE Budget'!AV:AV,'EPM Main Load'!B719,'FTE Budget'!BD:BD)</f>
        <v>0</v>
      </c>
    </row>
    <row r="720" spans="1:6" ht="12.75">
      <c r="A720" s="722" t="str">
        <f t="shared" si="82"/>
        <v>TBD</v>
      </c>
      <c r="B720" s="722" t="str">
        <f t="shared" si="83"/>
        <v>OUX</v>
      </c>
      <c r="C720" s="725" t="str">
        <f>IF(E720&gt;0,'FTE Budget'!X$17,"")</f>
        <v/>
      </c>
      <c r="D720" s="725" t="str">
        <f>IF(E720&gt;0,'FTE Budget'!AA$17,"")</f>
        <v/>
      </c>
      <c r="E720" s="848">
        <f>SUMIF('FTE Budget'!AV:AV,'EPM Main Load'!B720,'FTE Budget'!AY:AY)</f>
        <v>0</v>
      </c>
      <c r="F720" s="737">
        <f>SUMIF('FTE Budget'!AV:AV,'EPM Main Load'!B720,'FTE Budget'!BE:BE)</f>
        <v>0</v>
      </c>
    </row>
    <row r="721" spans="1:6" ht="12.75">
      <c r="A721" s="722" t="str">
        <f t="shared" si="82"/>
        <v>TBD</v>
      </c>
      <c r="B721" s="722" t="str">
        <f t="shared" si="83"/>
        <v>OUX</v>
      </c>
      <c r="C721" s="725" t="str">
        <f>IF(E721&gt;0,'FTE Budget'!AE$17,"")</f>
        <v/>
      </c>
      <c r="D721" s="725" t="str">
        <f>IF(E721&gt;0,'FTE Budget'!AH$17,"")</f>
        <v/>
      </c>
      <c r="E721" s="848">
        <f>SUMIF('FTE Budget'!AV:AV,'EPM Main Load'!B721,'FTE Budget'!AZ:AZ)</f>
        <v>0</v>
      </c>
      <c r="F721" s="737">
        <f>SUMIF('FTE Budget'!AV:AV,'EPM Main Load'!B721,'FTE Budget'!BF:BF)</f>
        <v>0</v>
      </c>
    </row>
    <row r="722" spans="1:6" ht="12.75">
      <c r="A722" s="722" t="str">
        <f t="shared" si="82"/>
        <v>TBD</v>
      </c>
      <c r="B722" s="722" t="str">
        <f t="shared" si="83"/>
        <v>OUX</v>
      </c>
      <c r="C722" s="725" t="str">
        <f>IF(E722&gt;0,'FTE Budget'!AL$17,"")</f>
        <v/>
      </c>
      <c r="D722" s="725" t="str">
        <f>IF(E722&gt;0,'FTE Budget'!AO$17,"")</f>
        <v/>
      </c>
      <c r="E722" s="848">
        <f>SUMIF('FTE Budget'!AV:AV,'EPM Main Load'!B722,'FTE Budget'!BA:BA)</f>
        <v>0</v>
      </c>
      <c r="F722" s="737">
        <f>SUMIF('FTE Budget'!AV:AV,'EPM Main Load'!B722,'FTE Budget'!BG:BG)</f>
        <v>0</v>
      </c>
    </row>
    <row r="723" spans="1:6" ht="12.75">
      <c r="A723" s="722" t="str">
        <f t="shared" si="82"/>
        <v>TBD</v>
      </c>
      <c r="B723" s="722" t="str">
        <f t="shared" si="83"/>
        <v>OUX</v>
      </c>
      <c r="C723" s="725" t="str">
        <f>IF(E723&gt;0,'FTE Budget'!J$17,"")</f>
        <v/>
      </c>
      <c r="D723" s="725" t="str">
        <f>IF(E723&gt;0,'FTE Budget'!M$17,"")</f>
        <v/>
      </c>
    </row>
    <row r="724" spans="1:6" ht="12.75">
      <c r="A724" s="722" t="str">
        <f t="shared" si="82"/>
        <v>TBD</v>
      </c>
      <c r="B724" s="722" t="str">
        <f t="shared" si="83"/>
        <v>OUX</v>
      </c>
      <c r="C724" s="725" t="str">
        <f>IF(E724&gt;0,'FTE Budget'!Q$17,"")</f>
        <v/>
      </c>
      <c r="D724" s="725" t="str">
        <f>IF(E724&gt;0,'FTE Budget'!T$17,"")</f>
        <v/>
      </c>
    </row>
    <row r="725" spans="1:6" ht="12.75">
      <c r="A725" s="722" t="str">
        <f t="shared" si="82"/>
        <v>TBD</v>
      </c>
      <c r="B725" s="722" t="str">
        <f t="shared" si="83"/>
        <v>OUX</v>
      </c>
      <c r="C725" s="725" t="str">
        <f>IF(E725&gt;0,'FTE Budget'!X$17,"")</f>
        <v/>
      </c>
      <c r="D725" s="725" t="str">
        <f>IF(E725&gt;0,'FTE Budget'!AA$17,"")</f>
        <v/>
      </c>
    </row>
    <row r="726" spans="1:6" ht="12.75">
      <c r="A726" s="722" t="str">
        <f t="shared" si="82"/>
        <v>TBD</v>
      </c>
      <c r="B726" s="722" t="str">
        <f t="shared" si="83"/>
        <v>OUX</v>
      </c>
      <c r="C726" s="725" t="str">
        <f>IF(E726&gt;0,'FTE Budget'!AE$17,"")</f>
        <v/>
      </c>
      <c r="D726" s="725" t="str">
        <f>IF(E726&gt;0,'FTE Budget'!AH$17,"")</f>
        <v/>
      </c>
    </row>
    <row r="727" spans="1:6" ht="12.75">
      <c r="A727" s="722" t="str">
        <f t="shared" si="82"/>
        <v>TBD</v>
      </c>
      <c r="B727" s="722" t="str">
        <f t="shared" si="83"/>
        <v>OUX</v>
      </c>
      <c r="C727" s="725" t="str">
        <f>IF(E727&gt;0,'FTE Budget'!AL$17,"")</f>
        <v/>
      </c>
      <c r="D727" s="725" t="str">
        <f>IF(E727&gt;0,'FTE Budget'!AO$17,"")</f>
        <v/>
      </c>
    </row>
    <row r="728" spans="1:6" ht="12.75">
      <c r="A728" s="722" t="str">
        <f t="shared" si="82"/>
        <v>TBD</v>
      </c>
      <c r="B728" s="722" t="s">
        <v>397</v>
      </c>
      <c r="C728" s="725" t="str">
        <f>IF(E728&gt;0,'FTE Budget'!J$17,"")</f>
        <v/>
      </c>
      <c r="D728" s="725" t="str">
        <f>IF(E728&gt;0,'FTE Budget'!M$17,"")</f>
        <v/>
      </c>
      <c r="E728" s="848">
        <f>SUMIF('FTE Budget'!AV:AV,'EPM Main Load'!B728,'FTE Budget'!AW:AW)</f>
        <v>0</v>
      </c>
      <c r="F728" s="737">
        <f>SUMIF('FTE Budget'!AV:AV,'EPM Main Load'!B728,'FTE Budget'!BC:BC)</f>
        <v>0</v>
      </c>
    </row>
    <row r="729" spans="1:6" ht="12.75">
      <c r="A729" s="722" t="str">
        <f t="shared" si="82"/>
        <v>TBD</v>
      </c>
      <c r="B729" s="722" t="s">
        <v>397</v>
      </c>
      <c r="C729" s="725" t="str">
        <f>IF(E729&gt;0,'FTE Budget'!Q$17,"")</f>
        <v/>
      </c>
      <c r="D729" s="725" t="str">
        <f>IF(E729&gt;0,'FTE Budget'!T$17,"")</f>
        <v/>
      </c>
      <c r="E729" s="848">
        <f>SUMIF('FTE Budget'!AV:AV,'EPM Main Load'!B729,'FTE Budget'!AX:AX)</f>
        <v>0</v>
      </c>
      <c r="F729" s="737">
        <f>SUMIF('FTE Budget'!AV:AV,'EPM Main Load'!B729,'FTE Budget'!BD:BD)</f>
        <v>0</v>
      </c>
    </row>
    <row r="730" spans="1:6" ht="12.75">
      <c r="A730" s="722" t="str">
        <f t="shared" si="82"/>
        <v>TBD</v>
      </c>
      <c r="B730" s="722" t="s">
        <v>397</v>
      </c>
      <c r="C730" s="725" t="str">
        <f>IF(E730&gt;0,'FTE Budget'!X$17,"")</f>
        <v/>
      </c>
      <c r="D730" s="725" t="str">
        <f>IF(E730&gt;0,'FTE Budget'!AA$17,"")</f>
        <v/>
      </c>
      <c r="E730" s="848">
        <f>SUMIF('FTE Budget'!AV:AV,'EPM Main Load'!B730,'FTE Budget'!AY:AY)</f>
        <v>0</v>
      </c>
      <c r="F730" s="737">
        <f>SUMIF('FTE Budget'!AV:AV,'EPM Main Load'!B730,'FTE Budget'!BE:BE)</f>
        <v>0</v>
      </c>
    </row>
    <row r="731" spans="1:6" ht="12.75">
      <c r="A731" s="722" t="str">
        <f t="shared" si="82"/>
        <v>TBD</v>
      </c>
      <c r="B731" s="722" t="s">
        <v>397</v>
      </c>
      <c r="C731" s="725" t="str">
        <f>IF(E731&gt;0,'FTE Budget'!AE$17,"")</f>
        <v/>
      </c>
      <c r="D731" s="725" t="str">
        <f>IF(E731&gt;0,'FTE Budget'!AH$17,"")</f>
        <v/>
      </c>
      <c r="E731" s="848">
        <f>SUMIF('FTE Budget'!AV:AV,'EPM Main Load'!B731,'FTE Budget'!AZ:AZ)</f>
        <v>0</v>
      </c>
      <c r="F731" s="737">
        <f>SUMIF('FTE Budget'!AV:AV,'EPM Main Load'!B731,'FTE Budget'!BF:BF)</f>
        <v>0</v>
      </c>
    </row>
    <row r="732" spans="1:6" ht="12.75">
      <c r="A732" s="722" t="str">
        <f t="shared" si="82"/>
        <v>TBD</v>
      </c>
      <c r="B732" s="722" t="s">
        <v>397</v>
      </c>
      <c r="C732" s="725" t="str">
        <f>IF(E732&gt;0,'FTE Budget'!AL$17,"")</f>
        <v/>
      </c>
      <c r="D732" s="725" t="str">
        <f>IF(E732&gt;0,'FTE Budget'!AO$17,"")</f>
        <v/>
      </c>
      <c r="E732" s="848">
        <f>SUMIF('FTE Budget'!AV:AV,'EPM Main Load'!B732,'FTE Budget'!BA:BA)</f>
        <v>0</v>
      </c>
      <c r="F732" s="737">
        <f>SUMIF('FTE Budget'!AV:AV,'EPM Main Load'!B732,'FTE Budget'!BG:BG)</f>
        <v>0</v>
      </c>
    </row>
    <row r="733" spans="1:6" ht="12.75">
      <c r="A733" s="722" t="str">
        <f t="shared" si="82"/>
        <v>TBD</v>
      </c>
      <c r="B733" s="722" t="s">
        <v>397</v>
      </c>
      <c r="C733" s="725" t="str">
        <f>IF(E733&gt;0,'FTE Budget'!J$17,"")</f>
        <v/>
      </c>
      <c r="D733" s="725" t="str">
        <f>IF(E733&gt;0,'FTE Budget'!M$17,"")</f>
        <v/>
      </c>
    </row>
    <row r="734" spans="1:6" ht="12.75">
      <c r="A734" s="722" t="str">
        <f t="shared" si="82"/>
        <v>TBD</v>
      </c>
      <c r="B734" s="722" t="s">
        <v>397</v>
      </c>
      <c r="C734" s="725" t="str">
        <f>IF(E734&gt;0,'FTE Budget'!Q$17,"")</f>
        <v/>
      </c>
      <c r="D734" s="725" t="str">
        <f>IF(E734&gt;0,'FTE Budget'!T$17,"")</f>
        <v/>
      </c>
    </row>
    <row r="735" spans="1:6" ht="12.75">
      <c r="A735" s="722" t="str">
        <f t="shared" si="82"/>
        <v>TBD</v>
      </c>
      <c r="B735" s="722" t="s">
        <v>397</v>
      </c>
      <c r="C735" s="725" t="str">
        <f>IF(E735&gt;0,'FTE Budget'!X$17,"")</f>
        <v/>
      </c>
      <c r="D735" s="725" t="str">
        <f>IF(E735&gt;0,'FTE Budget'!AA$17,"")</f>
        <v/>
      </c>
    </row>
    <row r="736" spans="1:6" ht="12.75">
      <c r="A736" s="722" t="str">
        <f t="shared" si="82"/>
        <v>TBD</v>
      </c>
      <c r="B736" s="722" t="s">
        <v>397</v>
      </c>
      <c r="C736" s="725" t="str">
        <f>IF(E736&gt;0,'FTE Budget'!AE$17,"")</f>
        <v/>
      </c>
      <c r="D736" s="725" t="str">
        <f>IF(E736&gt;0,'FTE Budget'!AH$17,"")</f>
        <v/>
      </c>
    </row>
    <row r="737" spans="1:6" ht="12.75">
      <c r="A737" s="722" t="str">
        <f t="shared" si="82"/>
        <v>TBD</v>
      </c>
      <c r="B737" s="722" t="s">
        <v>397</v>
      </c>
      <c r="C737" s="725" t="str">
        <f>IF(E737&gt;0,'FTE Budget'!AL$17,"")</f>
        <v/>
      </c>
      <c r="D737" s="725" t="str">
        <f>IF(E737&gt;0,'FTE Budget'!AO$17,"")</f>
        <v/>
      </c>
    </row>
    <row r="738" spans="1:6" ht="12.75">
      <c r="A738" s="722" t="str">
        <f t="shared" si="82"/>
        <v>TBD</v>
      </c>
      <c r="B738" s="722" t="s">
        <v>398</v>
      </c>
      <c r="C738" s="725" t="str">
        <f>IF(E738&gt;0,'FTE Budget'!J$17,"")</f>
        <v/>
      </c>
      <c r="D738" s="725" t="str">
        <f>IF(E738&gt;0,'FTE Budget'!M$17,"")</f>
        <v/>
      </c>
      <c r="E738" s="848">
        <f>SUMIF('FTE Budget'!AV:AV,'EPM Main Load'!B738,'FTE Budget'!AW:AW)</f>
        <v>0</v>
      </c>
      <c r="F738" s="737">
        <f>SUMIF('FTE Budget'!AV:AV,'EPM Main Load'!B738,'FTE Budget'!BC:BC)</f>
        <v>0</v>
      </c>
    </row>
    <row r="739" spans="1:6" ht="12.75">
      <c r="A739" s="722" t="str">
        <f t="shared" si="82"/>
        <v>TBD</v>
      </c>
      <c r="B739" s="722" t="s">
        <v>398</v>
      </c>
      <c r="C739" s="725" t="str">
        <f>IF(E739&gt;0,'FTE Budget'!Q$17,"")</f>
        <v/>
      </c>
      <c r="D739" s="725" t="str">
        <f>IF(E739&gt;0,'FTE Budget'!T$17,"")</f>
        <v/>
      </c>
      <c r="E739" s="848">
        <f>SUMIF('FTE Budget'!AV:AV,'EPM Main Load'!B739,'FTE Budget'!AX:AX)</f>
        <v>0</v>
      </c>
      <c r="F739" s="737">
        <f>SUMIF('FTE Budget'!AV:AV,'EPM Main Load'!B739,'FTE Budget'!BD:BD)</f>
        <v>0</v>
      </c>
    </row>
    <row r="740" spans="1:6" ht="12.75">
      <c r="A740" s="722" t="str">
        <f t="shared" si="82"/>
        <v>TBD</v>
      </c>
      <c r="B740" s="722" t="s">
        <v>398</v>
      </c>
      <c r="C740" s="725" t="str">
        <f>IF(E740&gt;0,'FTE Budget'!X$17,"")</f>
        <v/>
      </c>
      <c r="D740" s="725" t="str">
        <f>IF(E740&gt;0,'FTE Budget'!AA$17,"")</f>
        <v/>
      </c>
      <c r="E740" s="848">
        <f>SUMIF('FTE Budget'!AV:AV,'EPM Main Load'!B740,'FTE Budget'!AY:AY)</f>
        <v>0</v>
      </c>
      <c r="F740" s="737">
        <f>SUMIF('FTE Budget'!AV:AV,'EPM Main Load'!B740,'FTE Budget'!BE:BE)</f>
        <v>0</v>
      </c>
    </row>
    <row r="741" spans="1:6" ht="12.75">
      <c r="A741" s="722" t="str">
        <f t="shared" si="82"/>
        <v>TBD</v>
      </c>
      <c r="B741" s="722" t="s">
        <v>398</v>
      </c>
      <c r="C741" s="725" t="str">
        <f>IF(E741&gt;0,'FTE Budget'!AE$17,"")</f>
        <v/>
      </c>
      <c r="D741" s="725" t="str">
        <f>IF(E741&gt;0,'FTE Budget'!AH$17,"")</f>
        <v/>
      </c>
      <c r="E741" s="848">
        <f>SUMIF('FTE Budget'!AV:AV,'EPM Main Load'!B741,'FTE Budget'!AZ:AZ)</f>
        <v>0</v>
      </c>
      <c r="F741" s="737">
        <f>SUMIF('FTE Budget'!AV:AV,'EPM Main Load'!B741,'FTE Budget'!BF:BF)</f>
        <v>0</v>
      </c>
    </row>
    <row r="742" spans="1:6" ht="12.75">
      <c r="A742" s="722" t="str">
        <f t="shared" si="82"/>
        <v>TBD</v>
      </c>
      <c r="B742" s="722" t="s">
        <v>398</v>
      </c>
      <c r="C742" s="725" t="str">
        <f>IF(E742&gt;0,'FTE Budget'!AL$17,"")</f>
        <v/>
      </c>
      <c r="D742" s="725" t="str">
        <f>IF(E742&gt;0,'FTE Budget'!AO$17,"")</f>
        <v/>
      </c>
      <c r="E742" s="848">
        <f>SUMIF('FTE Budget'!AV:AV,'EPM Main Load'!B742,'FTE Budget'!BA:BA)</f>
        <v>0</v>
      </c>
      <c r="F742" s="737">
        <f>SUMIF('FTE Budget'!AV:AV,'EPM Main Load'!B742,'FTE Budget'!BG:BG)</f>
        <v>0</v>
      </c>
    </row>
    <row r="743" spans="1:6" ht="12.75">
      <c r="A743" s="722" t="str">
        <f t="shared" si="82"/>
        <v>TBD</v>
      </c>
      <c r="B743" s="722" t="s">
        <v>398</v>
      </c>
      <c r="C743" s="725" t="str">
        <f>IF(E743&gt;0,'FTE Budget'!J$17,"")</f>
        <v/>
      </c>
      <c r="D743" s="725" t="str">
        <f>IF(E743&gt;0,'FTE Budget'!M$17,"")</f>
        <v/>
      </c>
    </row>
    <row r="744" spans="1:6" ht="12.75">
      <c r="A744" s="722" t="str">
        <f t="shared" si="82"/>
        <v>TBD</v>
      </c>
      <c r="B744" s="722" t="s">
        <v>398</v>
      </c>
      <c r="C744" s="725" t="str">
        <f>IF(E744&gt;0,'FTE Budget'!Q$17,"")</f>
        <v/>
      </c>
      <c r="D744" s="725" t="str">
        <f>IF(E744&gt;0,'FTE Budget'!T$17,"")</f>
        <v/>
      </c>
    </row>
    <row r="745" spans="1:6" ht="12.75">
      <c r="A745" s="722" t="str">
        <f t="shared" si="82"/>
        <v>TBD</v>
      </c>
      <c r="B745" s="722" t="s">
        <v>398</v>
      </c>
      <c r="C745" s="725" t="str">
        <f>IF(E745&gt;0,'FTE Budget'!X$17,"")</f>
        <v/>
      </c>
      <c r="D745" s="725" t="str">
        <f>IF(E745&gt;0,'FTE Budget'!AA$17,"")</f>
        <v/>
      </c>
    </row>
    <row r="746" spans="1:6" ht="12.75">
      <c r="A746" s="722" t="str">
        <f t="shared" si="82"/>
        <v>TBD</v>
      </c>
      <c r="B746" s="722" t="s">
        <v>398</v>
      </c>
      <c r="C746" s="725" t="str">
        <f>IF(E746&gt;0,'FTE Budget'!AE$17,"")</f>
        <v/>
      </c>
      <c r="D746" s="725" t="str">
        <f>IF(E746&gt;0,'FTE Budget'!AH$17,"")</f>
        <v/>
      </c>
    </row>
    <row r="747" spans="1:6" ht="12.75">
      <c r="A747" s="722" t="str">
        <f t="shared" si="82"/>
        <v>TBD</v>
      </c>
      <c r="B747" s="722" t="s">
        <v>398</v>
      </c>
      <c r="C747" s="725" t="str">
        <f>IF(E747&gt;0,'FTE Budget'!AL$17,"")</f>
        <v/>
      </c>
      <c r="D747" s="725" t="str">
        <f>IF(E747&gt;0,'FTE Budget'!AO$17,"")</f>
        <v/>
      </c>
    </row>
    <row r="748" spans="1:6" ht="12.75">
      <c r="A748" s="722" t="str">
        <f t="shared" si="82"/>
        <v>TBD</v>
      </c>
      <c r="B748" s="722" t="s">
        <v>399</v>
      </c>
      <c r="C748" s="725" t="str">
        <f>IF(E748&gt;0,'FTE Budget'!J$17,"")</f>
        <v/>
      </c>
      <c r="D748" s="725" t="str">
        <f>IF(E748&gt;0,'FTE Budget'!M$17,"")</f>
        <v/>
      </c>
      <c r="E748" s="848">
        <f>SUMIF('FTE Budget'!AV:AV,'EPM Main Load'!B748,'FTE Budget'!AW:AW)</f>
        <v>0</v>
      </c>
      <c r="F748" s="737">
        <f>SUMIF('FTE Budget'!AV:AV,'EPM Main Load'!B748,'FTE Budget'!BC:BC)</f>
        <v>0</v>
      </c>
    </row>
    <row r="749" spans="1:6" ht="12.75">
      <c r="A749" s="722" t="str">
        <f t="shared" si="82"/>
        <v>TBD</v>
      </c>
      <c r="B749" s="722" t="s">
        <v>399</v>
      </c>
      <c r="C749" s="725" t="str">
        <f>IF(E749&gt;0,'FTE Budget'!Q$17,"")</f>
        <v/>
      </c>
      <c r="D749" s="725" t="str">
        <f>IF(E749&gt;0,'FTE Budget'!T$17,"")</f>
        <v/>
      </c>
      <c r="E749" s="848">
        <f>SUMIF('FTE Budget'!AV:AV,'EPM Main Load'!B749,'FTE Budget'!AX:AX)</f>
        <v>0</v>
      </c>
      <c r="F749" s="737">
        <f>SUMIF('FTE Budget'!AV:AV,'EPM Main Load'!B749,'FTE Budget'!BD:BD)</f>
        <v>0</v>
      </c>
    </row>
    <row r="750" spans="1:6" ht="12.75">
      <c r="A750" s="722" t="str">
        <f t="shared" si="82"/>
        <v>TBD</v>
      </c>
      <c r="B750" s="722" t="s">
        <v>399</v>
      </c>
      <c r="C750" s="725" t="str">
        <f>IF(E750&gt;0,'FTE Budget'!X$17,"")</f>
        <v/>
      </c>
      <c r="D750" s="725" t="str">
        <f>IF(E750&gt;0,'FTE Budget'!AA$17,"")</f>
        <v/>
      </c>
      <c r="E750" s="848">
        <f>SUMIF('FTE Budget'!AV:AV,'EPM Main Load'!B750,'FTE Budget'!AY:AY)</f>
        <v>0</v>
      </c>
      <c r="F750" s="737">
        <f>SUMIF('FTE Budget'!AV:AV,'EPM Main Load'!B750,'FTE Budget'!BE:BE)</f>
        <v>0</v>
      </c>
    </row>
    <row r="751" spans="1:6" ht="12.75">
      <c r="A751" s="722" t="str">
        <f t="shared" si="82"/>
        <v>TBD</v>
      </c>
      <c r="B751" s="722" t="s">
        <v>399</v>
      </c>
      <c r="C751" s="725" t="str">
        <f>IF(E751&gt;0,'FTE Budget'!AE$17,"")</f>
        <v/>
      </c>
      <c r="D751" s="725" t="str">
        <f>IF(E751&gt;0,'FTE Budget'!AH$17,"")</f>
        <v/>
      </c>
      <c r="E751" s="848">
        <f>SUMIF('FTE Budget'!AV:AV,'EPM Main Load'!B751,'FTE Budget'!AZ:AZ)</f>
        <v>0</v>
      </c>
      <c r="F751" s="737">
        <f>SUMIF('FTE Budget'!AV:AV,'EPM Main Load'!B751,'FTE Budget'!BF:BF)</f>
        <v>0</v>
      </c>
    </row>
    <row r="752" spans="1:6" ht="12.75">
      <c r="A752" s="722" t="str">
        <f t="shared" si="82"/>
        <v>TBD</v>
      </c>
      <c r="B752" s="722" t="s">
        <v>399</v>
      </c>
      <c r="C752" s="725" t="str">
        <f>IF(E752&gt;0,'FTE Budget'!AL$17,"")</f>
        <v/>
      </c>
      <c r="D752" s="725" t="str">
        <f>IF(E752&gt;0,'FTE Budget'!AO$17,"")</f>
        <v/>
      </c>
      <c r="E752" s="848">
        <f>SUMIF('FTE Budget'!AV:AV,'EPM Main Load'!B752,'FTE Budget'!BA:BA)</f>
        <v>0</v>
      </c>
      <c r="F752" s="737">
        <f>SUMIF('FTE Budget'!AV:AV,'EPM Main Load'!B752,'FTE Budget'!BG:BG)</f>
        <v>0</v>
      </c>
    </row>
    <row r="753" spans="1:6" ht="12.75">
      <c r="A753" s="722" t="str">
        <f t="shared" si="82"/>
        <v>TBD</v>
      </c>
      <c r="B753" s="722" t="s">
        <v>399</v>
      </c>
      <c r="C753" s="725" t="str">
        <f>IF(E753&gt;0,'FTE Budget'!J$17,"")</f>
        <v/>
      </c>
      <c r="D753" s="725" t="str">
        <f>IF(E753&gt;0,'FTE Budget'!M$17,"")</f>
        <v/>
      </c>
    </row>
    <row r="754" spans="1:6" ht="12.75">
      <c r="A754" s="722" t="str">
        <f t="shared" si="82"/>
        <v>TBD</v>
      </c>
      <c r="B754" s="722" t="s">
        <v>399</v>
      </c>
      <c r="C754" s="725" t="str">
        <f>IF(E754&gt;0,'FTE Budget'!Q$17,"")</f>
        <v/>
      </c>
      <c r="D754" s="725" t="str">
        <f>IF(E754&gt;0,'FTE Budget'!T$17,"")</f>
        <v/>
      </c>
    </row>
    <row r="755" spans="1:6" ht="12.75">
      <c r="A755" s="722" t="str">
        <f t="shared" si="82"/>
        <v>TBD</v>
      </c>
      <c r="B755" s="722" t="s">
        <v>399</v>
      </c>
      <c r="C755" s="725" t="str">
        <f>IF(E755&gt;0,'FTE Budget'!X$17,"")</f>
        <v/>
      </c>
      <c r="D755" s="725" t="str">
        <f>IF(E755&gt;0,'FTE Budget'!AA$17,"")</f>
        <v/>
      </c>
    </row>
    <row r="756" spans="1:6" ht="12.75">
      <c r="A756" s="722" t="str">
        <f t="shared" si="82"/>
        <v>TBD</v>
      </c>
      <c r="B756" s="722" t="s">
        <v>399</v>
      </c>
      <c r="C756" s="725" t="str">
        <f>IF(E756&gt;0,'FTE Budget'!AE$17,"")</f>
        <v/>
      </c>
      <c r="D756" s="725" t="str">
        <f>IF(E756&gt;0,'FTE Budget'!AH$17,"")</f>
        <v/>
      </c>
    </row>
    <row r="757" spans="1:6" ht="12.75">
      <c r="A757" s="722" t="str">
        <f t="shared" si="82"/>
        <v>TBD</v>
      </c>
      <c r="B757" s="722" t="s">
        <v>399</v>
      </c>
      <c r="C757" s="725" t="str">
        <f>IF(E757&gt;0,'FTE Budget'!AL$17,"")</f>
        <v/>
      </c>
      <c r="D757" s="725" t="str">
        <f>IF(E757&gt;0,'FTE Budget'!AO$17,"")</f>
        <v/>
      </c>
    </row>
    <row r="758" spans="1:6" ht="12.75">
      <c r="A758" s="722" t="str">
        <f t="shared" si="82"/>
        <v>TBD</v>
      </c>
      <c r="B758" s="722" t="s">
        <v>400</v>
      </c>
      <c r="C758" s="725" t="str">
        <f>IF(E758&gt;0,'FTE Budget'!J$17,"")</f>
        <v/>
      </c>
      <c r="D758" s="725" t="str">
        <f>IF(E758&gt;0,'FTE Budget'!M$17,"")</f>
        <v/>
      </c>
      <c r="E758" s="848">
        <f>SUMIF('FTE Budget'!AV:AV,'EPM Main Load'!B758,'FTE Budget'!AW:AW)</f>
        <v>0</v>
      </c>
      <c r="F758" s="737">
        <f>SUMIF('FTE Budget'!AV:AV,'EPM Main Load'!B758,'FTE Budget'!BC:BC)</f>
        <v>0</v>
      </c>
    </row>
    <row r="759" spans="1:6" ht="12.75">
      <c r="A759" s="722" t="str">
        <f t="shared" si="82"/>
        <v>TBD</v>
      </c>
      <c r="B759" s="722" t="str">
        <f t="shared" ref="B759:B767" si="84">B758</f>
        <v>RIA</v>
      </c>
      <c r="C759" s="725" t="str">
        <f>IF(E759&gt;0,'FTE Budget'!Q$17,"")</f>
        <v/>
      </c>
      <c r="D759" s="725" t="str">
        <f>IF(E759&gt;0,'FTE Budget'!T$17,"")</f>
        <v/>
      </c>
      <c r="E759" s="848">
        <f>SUMIF('FTE Budget'!AV:AV,'EPM Main Load'!B759,'FTE Budget'!AX:AX)</f>
        <v>0</v>
      </c>
      <c r="F759" s="737">
        <f>SUMIF('FTE Budget'!AV:AV,'EPM Main Load'!B759,'FTE Budget'!BD:BD)</f>
        <v>0</v>
      </c>
    </row>
    <row r="760" spans="1:6" ht="12.75">
      <c r="A760" s="722" t="str">
        <f t="shared" si="82"/>
        <v>TBD</v>
      </c>
      <c r="B760" s="722" t="str">
        <f t="shared" si="84"/>
        <v>RIA</v>
      </c>
      <c r="C760" s="725" t="str">
        <f>IF(E760&gt;0,'FTE Budget'!X$17,"")</f>
        <v/>
      </c>
      <c r="D760" s="725" t="str">
        <f>IF(E760&gt;0,'FTE Budget'!AA$17,"")</f>
        <v/>
      </c>
      <c r="E760" s="848">
        <f>SUMIF('FTE Budget'!AV:AV,'EPM Main Load'!B760,'FTE Budget'!AY:AY)</f>
        <v>0</v>
      </c>
      <c r="F760" s="737">
        <f>SUMIF('FTE Budget'!AV:AV,'EPM Main Load'!B760,'FTE Budget'!BE:BE)</f>
        <v>0</v>
      </c>
    </row>
    <row r="761" spans="1:6" ht="12.75">
      <c r="A761" s="722" t="str">
        <f t="shared" si="82"/>
        <v>TBD</v>
      </c>
      <c r="B761" s="722" t="str">
        <f t="shared" si="84"/>
        <v>RIA</v>
      </c>
      <c r="C761" s="725" t="str">
        <f>IF(E761&gt;0,'FTE Budget'!AE$17,"")</f>
        <v/>
      </c>
      <c r="D761" s="725" t="str">
        <f>IF(E761&gt;0,'FTE Budget'!AH$17,"")</f>
        <v/>
      </c>
      <c r="E761" s="848">
        <f>SUMIF('FTE Budget'!AV:AV,'EPM Main Load'!B761,'FTE Budget'!AZ:AZ)</f>
        <v>0</v>
      </c>
      <c r="F761" s="737">
        <f>SUMIF('FTE Budget'!AV:AV,'EPM Main Load'!B761,'FTE Budget'!BF:BF)</f>
        <v>0</v>
      </c>
    </row>
    <row r="762" spans="1:6" ht="12.75">
      <c r="A762" s="722" t="str">
        <f t="shared" si="82"/>
        <v>TBD</v>
      </c>
      <c r="B762" s="722" t="str">
        <f t="shared" si="84"/>
        <v>RIA</v>
      </c>
      <c r="C762" s="725" t="str">
        <f>IF(E762&gt;0,'FTE Budget'!AL$17,"")</f>
        <v/>
      </c>
      <c r="D762" s="725" t="str">
        <f>IF(E762&gt;0,'FTE Budget'!AO$17,"")</f>
        <v/>
      </c>
      <c r="E762" s="848">
        <f>SUMIF('FTE Budget'!AV:AV,'EPM Main Load'!B762,'FTE Budget'!BA:BA)</f>
        <v>0</v>
      </c>
      <c r="F762" s="737">
        <f>SUMIF('FTE Budget'!AV:AV,'EPM Main Load'!B762,'FTE Budget'!BG:BG)</f>
        <v>0</v>
      </c>
    </row>
    <row r="763" spans="1:6" ht="12.75">
      <c r="A763" s="722" t="str">
        <f t="shared" si="82"/>
        <v>TBD</v>
      </c>
      <c r="B763" s="722" t="str">
        <f t="shared" si="84"/>
        <v>RIA</v>
      </c>
      <c r="C763" s="725" t="str">
        <f>IF(E763&gt;0,'FTE Budget'!J$17,"")</f>
        <v/>
      </c>
      <c r="D763" s="725" t="str">
        <f>IF(E763&gt;0,'FTE Budget'!M$17,"")</f>
        <v/>
      </c>
    </row>
    <row r="764" spans="1:6" ht="12.75">
      <c r="A764" s="722" t="str">
        <f t="shared" si="82"/>
        <v>TBD</v>
      </c>
      <c r="B764" s="722" t="str">
        <f t="shared" si="84"/>
        <v>RIA</v>
      </c>
      <c r="C764" s="725" t="str">
        <f>IF(E764&gt;0,'FTE Budget'!Q$17,"")</f>
        <v/>
      </c>
      <c r="D764" s="725" t="str">
        <f>IF(E764&gt;0,'FTE Budget'!T$17,"")</f>
        <v/>
      </c>
    </row>
    <row r="765" spans="1:6" ht="12.75">
      <c r="A765" s="722" t="str">
        <f t="shared" si="82"/>
        <v>TBD</v>
      </c>
      <c r="B765" s="722" t="str">
        <f t="shared" si="84"/>
        <v>RIA</v>
      </c>
      <c r="C765" s="725" t="str">
        <f>IF(E765&gt;0,'FTE Budget'!X$17,"")</f>
        <v/>
      </c>
      <c r="D765" s="725" t="str">
        <f>IF(E765&gt;0,'FTE Budget'!AA$17,"")</f>
        <v/>
      </c>
    </row>
    <row r="766" spans="1:6" ht="12.75">
      <c r="A766" s="722" t="str">
        <f t="shared" si="82"/>
        <v>TBD</v>
      </c>
      <c r="B766" s="722" t="str">
        <f t="shared" si="84"/>
        <v>RIA</v>
      </c>
      <c r="C766" s="725" t="str">
        <f>IF(E766&gt;0,'FTE Budget'!AE$17,"")</f>
        <v/>
      </c>
      <c r="D766" s="725" t="str">
        <f>IF(E766&gt;0,'FTE Budget'!AH$17,"")</f>
        <v/>
      </c>
    </row>
    <row r="767" spans="1:6" ht="12.75">
      <c r="A767" s="722" t="str">
        <f t="shared" si="82"/>
        <v>TBD</v>
      </c>
      <c r="B767" s="722" t="str">
        <f t="shared" si="84"/>
        <v>RIA</v>
      </c>
      <c r="C767" s="725" t="str">
        <f>IF(E767&gt;0,'FTE Budget'!AL$17,"")</f>
        <v/>
      </c>
      <c r="D767" s="725" t="str">
        <f>IF(E767&gt;0,'FTE Budget'!AO$17,"")</f>
        <v/>
      </c>
    </row>
    <row r="768" spans="1:6" ht="12.75">
      <c r="A768" s="722" t="str">
        <f t="shared" si="82"/>
        <v>TBD</v>
      </c>
      <c r="B768" s="722" t="s">
        <v>401</v>
      </c>
      <c r="C768" s="725" t="str">
        <f>IF(E768&gt;0,'FTE Budget'!J$17,"")</f>
        <v/>
      </c>
      <c r="D768" s="725" t="str">
        <f>IF(E768&gt;0,'FTE Budget'!M$17,"")</f>
        <v/>
      </c>
      <c r="E768" s="848">
        <f>SUMIF('FTE Budget'!AV:AV,'EPM Main Load'!B768,'FTE Budget'!AW:AW)</f>
        <v>0</v>
      </c>
      <c r="F768" s="737">
        <f>SUMIF('FTE Budget'!AV:AV,'EPM Main Load'!B768,'FTE Budget'!BC:BC)</f>
        <v>0</v>
      </c>
    </row>
    <row r="769" spans="1:6" ht="12.75">
      <c r="A769" s="722" t="str">
        <f t="shared" si="82"/>
        <v>TBD</v>
      </c>
      <c r="B769" s="722" t="str">
        <f t="shared" ref="B769:B777" si="85">B768</f>
        <v>RII</v>
      </c>
      <c r="C769" s="725" t="str">
        <f>IF(E769&gt;0,'FTE Budget'!Q$17,"")</f>
        <v/>
      </c>
      <c r="D769" s="725" t="str">
        <f>IF(E769&gt;0,'FTE Budget'!T$17,"")</f>
        <v/>
      </c>
      <c r="E769" s="848">
        <f>SUMIF('FTE Budget'!AV:AV,'EPM Main Load'!B769,'FTE Budget'!AX:AX)</f>
        <v>0</v>
      </c>
      <c r="F769" s="737">
        <f>SUMIF('FTE Budget'!AV:AV,'EPM Main Load'!B769,'FTE Budget'!BD:BD)</f>
        <v>0</v>
      </c>
    </row>
    <row r="770" spans="1:6" ht="12.75">
      <c r="A770" s="722" t="str">
        <f t="shared" si="82"/>
        <v>TBD</v>
      </c>
      <c r="B770" s="722" t="str">
        <f t="shared" si="85"/>
        <v>RII</v>
      </c>
      <c r="C770" s="725" t="str">
        <f>IF(E770&gt;0,'FTE Budget'!X$17,"")</f>
        <v/>
      </c>
      <c r="D770" s="725" t="str">
        <f>IF(E770&gt;0,'FTE Budget'!AA$17,"")</f>
        <v/>
      </c>
      <c r="E770" s="848">
        <f>SUMIF('FTE Budget'!AV:AV,'EPM Main Load'!B770,'FTE Budget'!AY:AY)</f>
        <v>0</v>
      </c>
      <c r="F770" s="737">
        <f>SUMIF('FTE Budget'!AV:AV,'EPM Main Load'!B770,'FTE Budget'!BE:BE)</f>
        <v>0</v>
      </c>
    </row>
    <row r="771" spans="1:6" ht="12.75">
      <c r="A771" s="722" t="str">
        <f t="shared" si="82"/>
        <v>TBD</v>
      </c>
      <c r="B771" s="722" t="str">
        <f t="shared" si="85"/>
        <v>RII</v>
      </c>
      <c r="C771" s="725" t="str">
        <f>IF(E771&gt;0,'FTE Budget'!AE$17,"")</f>
        <v/>
      </c>
      <c r="D771" s="725" t="str">
        <f>IF(E771&gt;0,'FTE Budget'!AH$17,"")</f>
        <v/>
      </c>
      <c r="E771" s="848">
        <f>SUMIF('FTE Budget'!AV:AV,'EPM Main Load'!B771,'FTE Budget'!AZ:AZ)</f>
        <v>0</v>
      </c>
      <c r="F771" s="737">
        <f>SUMIF('FTE Budget'!AV:AV,'EPM Main Load'!B771,'FTE Budget'!BF:BF)</f>
        <v>0</v>
      </c>
    </row>
    <row r="772" spans="1:6" ht="12.75">
      <c r="A772" s="722" t="str">
        <f t="shared" si="82"/>
        <v>TBD</v>
      </c>
      <c r="B772" s="722" t="str">
        <f t="shared" si="85"/>
        <v>RII</v>
      </c>
      <c r="C772" s="725" t="str">
        <f>IF(E772&gt;0,'FTE Budget'!AL$17,"")</f>
        <v/>
      </c>
      <c r="D772" s="725" t="str">
        <f>IF(E772&gt;0,'FTE Budget'!AO$17,"")</f>
        <v/>
      </c>
      <c r="E772" s="848">
        <f>SUMIF('FTE Budget'!AV:AV,'EPM Main Load'!B772,'FTE Budget'!BA:BA)</f>
        <v>0</v>
      </c>
      <c r="F772" s="737">
        <f>SUMIF('FTE Budget'!AV:AV,'EPM Main Load'!B772,'FTE Budget'!BG:BG)</f>
        <v>0</v>
      </c>
    </row>
    <row r="773" spans="1:6" ht="12.75">
      <c r="A773" s="722" t="str">
        <f t="shared" si="82"/>
        <v>TBD</v>
      </c>
      <c r="B773" s="722" t="str">
        <f t="shared" si="85"/>
        <v>RII</v>
      </c>
      <c r="C773" s="725" t="str">
        <f>IF(E773&gt;0,'FTE Budget'!J$17,"")</f>
        <v/>
      </c>
      <c r="D773" s="725" t="str">
        <f>IF(E773&gt;0,'FTE Budget'!M$17,"")</f>
        <v/>
      </c>
    </row>
    <row r="774" spans="1:6" ht="12.75">
      <c r="A774" s="722" t="str">
        <f t="shared" si="82"/>
        <v>TBD</v>
      </c>
      <c r="B774" s="722" t="str">
        <f t="shared" si="85"/>
        <v>RII</v>
      </c>
      <c r="C774" s="725" t="str">
        <f>IF(E774&gt;0,'FTE Budget'!Q$17,"")</f>
        <v/>
      </c>
      <c r="D774" s="725" t="str">
        <f>IF(E774&gt;0,'FTE Budget'!T$17,"")</f>
        <v/>
      </c>
    </row>
    <row r="775" spans="1:6" ht="12.75">
      <c r="A775" s="722" t="str">
        <f t="shared" si="82"/>
        <v>TBD</v>
      </c>
      <c r="B775" s="722" t="str">
        <f t="shared" si="85"/>
        <v>RII</v>
      </c>
      <c r="C775" s="725" t="str">
        <f>IF(E775&gt;0,'FTE Budget'!X$17,"")</f>
        <v/>
      </c>
      <c r="D775" s="725" t="str">
        <f>IF(E775&gt;0,'FTE Budget'!AA$17,"")</f>
        <v/>
      </c>
    </row>
    <row r="776" spans="1:6" ht="12.75">
      <c r="A776" s="722" t="str">
        <f t="shared" si="82"/>
        <v>TBD</v>
      </c>
      <c r="B776" s="722" t="str">
        <f t="shared" si="85"/>
        <v>RII</v>
      </c>
      <c r="C776" s="725" t="str">
        <f>IF(E776&gt;0,'FTE Budget'!AE$17,"")</f>
        <v/>
      </c>
      <c r="D776" s="725" t="str">
        <f>IF(E776&gt;0,'FTE Budget'!AH$17,"")</f>
        <v/>
      </c>
    </row>
    <row r="777" spans="1:6" ht="12.75">
      <c r="A777" s="722" t="str">
        <f t="shared" ref="A777:A840" si="86">$D$5</f>
        <v>TBD</v>
      </c>
      <c r="B777" s="722" t="str">
        <f t="shared" si="85"/>
        <v>RII</v>
      </c>
      <c r="C777" s="725" t="str">
        <f>IF(E777&gt;0,'FTE Budget'!AL$17,"")</f>
        <v/>
      </c>
      <c r="D777" s="725" t="str">
        <f>IF(E777&gt;0,'FTE Budget'!AO$17,"")</f>
        <v/>
      </c>
    </row>
    <row r="778" spans="1:6" ht="12.75">
      <c r="A778" s="722" t="str">
        <f t="shared" si="86"/>
        <v>TBD</v>
      </c>
      <c r="B778" s="722" t="s">
        <v>402</v>
      </c>
      <c r="C778" s="725" t="str">
        <f>IF(E778&gt;0,'FTE Budget'!J$17,"")</f>
        <v/>
      </c>
      <c r="D778" s="725" t="str">
        <f>IF(E778&gt;0,'FTE Budget'!M$17,"")</f>
        <v/>
      </c>
      <c r="E778" s="848">
        <f>SUMIF('FTE Budget'!AV:AV,'EPM Main Load'!B778,'FTE Budget'!AW:AW)</f>
        <v>0</v>
      </c>
      <c r="F778" s="737">
        <f>SUMIF('FTE Budget'!AV:AV,'EPM Main Load'!B778,'FTE Budget'!BC:BC)</f>
        <v>0</v>
      </c>
    </row>
    <row r="779" spans="1:6" ht="12.75">
      <c r="A779" s="722" t="str">
        <f t="shared" si="86"/>
        <v>TBD</v>
      </c>
      <c r="B779" s="722" t="str">
        <f t="shared" ref="B779:B787" si="87">B778</f>
        <v>RIP</v>
      </c>
      <c r="C779" s="725" t="str">
        <f>IF(E779&gt;0,'FTE Budget'!Q$17,"")</f>
        <v/>
      </c>
      <c r="D779" s="725" t="str">
        <f>IF(E779&gt;0,'FTE Budget'!T$17,"")</f>
        <v/>
      </c>
      <c r="E779" s="848">
        <f>SUMIF('FTE Budget'!AV:AV,'EPM Main Load'!B779,'FTE Budget'!AX:AX)</f>
        <v>0</v>
      </c>
      <c r="F779" s="737">
        <f>SUMIF('FTE Budget'!AV:AV,'EPM Main Load'!B779,'FTE Budget'!BD:BD)</f>
        <v>0</v>
      </c>
    </row>
    <row r="780" spans="1:6" ht="12.75">
      <c r="A780" s="722" t="str">
        <f t="shared" si="86"/>
        <v>TBD</v>
      </c>
      <c r="B780" s="722" t="str">
        <f t="shared" si="87"/>
        <v>RIP</v>
      </c>
      <c r="C780" s="725" t="str">
        <f>IF(E780&gt;0,'FTE Budget'!X$17,"")</f>
        <v/>
      </c>
      <c r="D780" s="725" t="str">
        <f>IF(E780&gt;0,'FTE Budget'!AA$17,"")</f>
        <v/>
      </c>
      <c r="E780" s="848">
        <f>SUMIF('FTE Budget'!AV:AV,'EPM Main Load'!B780,'FTE Budget'!AY:AY)</f>
        <v>0</v>
      </c>
      <c r="F780" s="737">
        <f>SUMIF('FTE Budget'!AV:AV,'EPM Main Load'!B780,'FTE Budget'!BE:BE)</f>
        <v>0</v>
      </c>
    </row>
    <row r="781" spans="1:6" ht="12.75">
      <c r="A781" s="722" t="str">
        <f t="shared" si="86"/>
        <v>TBD</v>
      </c>
      <c r="B781" s="722" t="str">
        <f t="shared" si="87"/>
        <v>RIP</v>
      </c>
      <c r="C781" s="725" t="str">
        <f>IF(E781&gt;0,'FTE Budget'!AE$17,"")</f>
        <v/>
      </c>
      <c r="D781" s="725" t="str">
        <f>IF(E781&gt;0,'FTE Budget'!AH$17,"")</f>
        <v/>
      </c>
      <c r="E781" s="848">
        <f>SUMIF('FTE Budget'!AV:AV,'EPM Main Load'!B781,'FTE Budget'!AZ:AZ)</f>
        <v>0</v>
      </c>
      <c r="F781" s="737">
        <f>SUMIF('FTE Budget'!AV:AV,'EPM Main Load'!B781,'FTE Budget'!BF:BF)</f>
        <v>0</v>
      </c>
    </row>
    <row r="782" spans="1:6" ht="12.75">
      <c r="A782" s="722" t="str">
        <f t="shared" si="86"/>
        <v>TBD</v>
      </c>
      <c r="B782" s="722" t="str">
        <f t="shared" si="87"/>
        <v>RIP</v>
      </c>
      <c r="C782" s="725" t="str">
        <f>IF(E782&gt;0,'FTE Budget'!AL$17,"")</f>
        <v/>
      </c>
      <c r="D782" s="725" t="str">
        <f>IF(E782&gt;0,'FTE Budget'!AO$17,"")</f>
        <v/>
      </c>
      <c r="E782" s="848">
        <f>SUMIF('FTE Budget'!AV:AV,'EPM Main Load'!B782,'FTE Budget'!BA:BA)</f>
        <v>0</v>
      </c>
      <c r="F782" s="737">
        <f>SUMIF('FTE Budget'!AV:AV,'EPM Main Load'!B782,'FTE Budget'!BG:BG)</f>
        <v>0</v>
      </c>
    </row>
    <row r="783" spans="1:6" ht="12.75">
      <c r="A783" s="722" t="str">
        <f t="shared" si="86"/>
        <v>TBD</v>
      </c>
      <c r="B783" s="722" t="str">
        <f t="shared" si="87"/>
        <v>RIP</v>
      </c>
      <c r="C783" s="725" t="str">
        <f>IF(E783&gt;0,'FTE Budget'!J$17,"")</f>
        <v/>
      </c>
      <c r="D783" s="725" t="str">
        <f>IF(E783&gt;0,'FTE Budget'!M$17,"")</f>
        <v/>
      </c>
    </row>
    <row r="784" spans="1:6" ht="12.75">
      <c r="A784" s="722" t="str">
        <f t="shared" si="86"/>
        <v>TBD</v>
      </c>
      <c r="B784" s="722" t="str">
        <f t="shared" si="87"/>
        <v>RIP</v>
      </c>
      <c r="C784" s="725" t="str">
        <f>IF(E784&gt;0,'FTE Budget'!Q$17,"")</f>
        <v/>
      </c>
      <c r="D784" s="725" t="str">
        <f>IF(E784&gt;0,'FTE Budget'!T$17,"")</f>
        <v/>
      </c>
    </row>
    <row r="785" spans="1:6" ht="12.75">
      <c r="A785" s="722" t="str">
        <f t="shared" si="86"/>
        <v>TBD</v>
      </c>
      <c r="B785" s="722" t="str">
        <f t="shared" si="87"/>
        <v>RIP</v>
      </c>
      <c r="C785" s="725" t="str">
        <f>IF(E785&gt;0,'FTE Budget'!X$17,"")</f>
        <v/>
      </c>
      <c r="D785" s="725" t="str">
        <f>IF(E785&gt;0,'FTE Budget'!AA$17,"")</f>
        <v/>
      </c>
    </row>
    <row r="786" spans="1:6" ht="12.75">
      <c r="A786" s="722" t="str">
        <f t="shared" si="86"/>
        <v>TBD</v>
      </c>
      <c r="B786" s="722" t="str">
        <f t="shared" si="87"/>
        <v>RIP</v>
      </c>
      <c r="C786" s="725" t="str">
        <f>IF(E786&gt;0,'FTE Budget'!AE$17,"")</f>
        <v/>
      </c>
      <c r="D786" s="725" t="str">
        <f>IF(E786&gt;0,'FTE Budget'!AH$17,"")</f>
        <v/>
      </c>
    </row>
    <row r="787" spans="1:6" ht="12.75">
      <c r="A787" s="722" t="str">
        <f t="shared" si="86"/>
        <v>TBD</v>
      </c>
      <c r="B787" s="722" t="str">
        <f t="shared" si="87"/>
        <v>RIP</v>
      </c>
      <c r="C787" s="725" t="str">
        <f>IF(E787&gt;0,'FTE Budget'!AL$17,"")</f>
        <v/>
      </c>
      <c r="D787" s="725" t="str">
        <f>IF(E787&gt;0,'FTE Budget'!AO$17,"")</f>
        <v/>
      </c>
    </row>
    <row r="788" spans="1:6" ht="12.75">
      <c r="A788" s="722" t="str">
        <f t="shared" si="86"/>
        <v>TBD</v>
      </c>
      <c r="B788" s="722" t="s">
        <v>403</v>
      </c>
      <c r="C788" s="725" t="str">
        <f>IF(E788&gt;0,'FTE Budget'!J$17,"")</f>
        <v/>
      </c>
      <c r="D788" s="725" t="str">
        <f>IF(E788&gt;0,'FTE Budget'!M$17,"")</f>
        <v/>
      </c>
      <c r="E788" s="848">
        <f>SUMIF('FTE Budget'!AV:AV,'EPM Main Load'!B788,'FTE Budget'!AW:AW)</f>
        <v>0</v>
      </c>
      <c r="F788" s="737">
        <f>SUMIF('FTE Budget'!AV:AV,'EPM Main Load'!B788,'FTE Budget'!BC:BC)</f>
        <v>0</v>
      </c>
    </row>
    <row r="789" spans="1:6" ht="12.75">
      <c r="A789" s="722" t="str">
        <f t="shared" si="86"/>
        <v>TBD</v>
      </c>
      <c r="B789" s="722" t="str">
        <f t="shared" ref="B789:B797" si="88">B788</f>
        <v>RSO</v>
      </c>
      <c r="C789" s="725" t="str">
        <f>IF(E789&gt;0,'FTE Budget'!Q$17,"")</f>
        <v/>
      </c>
      <c r="D789" s="725" t="str">
        <f>IF(E789&gt;0,'FTE Budget'!T$17,"")</f>
        <v/>
      </c>
      <c r="E789" s="848">
        <f>SUMIF('FTE Budget'!AV:AV,'EPM Main Load'!B789,'FTE Budget'!AX:AX)</f>
        <v>0</v>
      </c>
      <c r="F789" s="737">
        <f>SUMIF('FTE Budget'!AV:AV,'EPM Main Load'!B789,'FTE Budget'!BD:BD)</f>
        <v>0</v>
      </c>
    </row>
    <row r="790" spans="1:6" ht="12.75">
      <c r="A790" s="722" t="str">
        <f t="shared" si="86"/>
        <v>TBD</v>
      </c>
      <c r="B790" s="722" t="str">
        <f t="shared" si="88"/>
        <v>RSO</v>
      </c>
      <c r="C790" s="725" t="str">
        <f>IF(E790&gt;0,'FTE Budget'!X$17,"")</f>
        <v/>
      </c>
      <c r="D790" s="725" t="str">
        <f>IF(E790&gt;0,'FTE Budget'!AA$17,"")</f>
        <v/>
      </c>
      <c r="E790" s="848">
        <f>SUMIF('FTE Budget'!AV:AV,'EPM Main Load'!B790,'FTE Budget'!AY:AY)</f>
        <v>0</v>
      </c>
      <c r="F790" s="737">
        <f>SUMIF('FTE Budget'!AV:AV,'EPM Main Load'!B790,'FTE Budget'!BE:BE)</f>
        <v>0</v>
      </c>
    </row>
    <row r="791" spans="1:6" ht="12.75">
      <c r="A791" s="722" t="str">
        <f t="shared" si="86"/>
        <v>TBD</v>
      </c>
      <c r="B791" s="722" t="str">
        <f t="shared" si="88"/>
        <v>RSO</v>
      </c>
      <c r="C791" s="725" t="str">
        <f>IF(E791&gt;0,'FTE Budget'!AE$17,"")</f>
        <v/>
      </c>
      <c r="D791" s="725" t="str">
        <f>IF(E791&gt;0,'FTE Budget'!AH$17,"")</f>
        <v/>
      </c>
      <c r="E791" s="848">
        <f>SUMIF('FTE Budget'!AV:AV,'EPM Main Load'!B791,'FTE Budget'!AZ:AZ)</f>
        <v>0</v>
      </c>
      <c r="F791" s="737">
        <f>SUMIF('FTE Budget'!AV:AV,'EPM Main Load'!B791,'FTE Budget'!BF:BF)</f>
        <v>0</v>
      </c>
    </row>
    <row r="792" spans="1:6" ht="12.75">
      <c r="A792" s="722" t="str">
        <f t="shared" si="86"/>
        <v>TBD</v>
      </c>
      <c r="B792" s="722" t="str">
        <f t="shared" si="88"/>
        <v>RSO</v>
      </c>
      <c r="C792" s="725" t="str">
        <f>IF(E792&gt;0,'FTE Budget'!AL$17,"")</f>
        <v/>
      </c>
      <c r="D792" s="725" t="str">
        <f>IF(E792&gt;0,'FTE Budget'!AO$17,"")</f>
        <v/>
      </c>
      <c r="E792" s="848">
        <f>SUMIF('FTE Budget'!AV:AV,'EPM Main Load'!B792,'FTE Budget'!BA:BA)</f>
        <v>0</v>
      </c>
      <c r="F792" s="737">
        <f>SUMIF('FTE Budget'!AV:AV,'EPM Main Load'!B792,'FTE Budget'!BG:BG)</f>
        <v>0</v>
      </c>
    </row>
    <row r="793" spans="1:6" ht="12.75">
      <c r="A793" s="722" t="str">
        <f t="shared" si="86"/>
        <v>TBD</v>
      </c>
      <c r="B793" s="722" t="str">
        <f t="shared" si="88"/>
        <v>RSO</v>
      </c>
      <c r="C793" s="725" t="str">
        <f>IF(E793&gt;0,'FTE Budget'!J$17,"")</f>
        <v/>
      </c>
      <c r="D793" s="725" t="str">
        <f>IF(E793&gt;0,'FTE Budget'!M$17,"")</f>
        <v/>
      </c>
    </row>
    <row r="794" spans="1:6" ht="12.75">
      <c r="A794" s="722" t="str">
        <f t="shared" si="86"/>
        <v>TBD</v>
      </c>
      <c r="B794" s="722" t="str">
        <f t="shared" si="88"/>
        <v>RSO</v>
      </c>
      <c r="C794" s="725" t="str">
        <f>IF(E794&gt;0,'FTE Budget'!Q$17,"")</f>
        <v/>
      </c>
      <c r="D794" s="725" t="str">
        <f>IF(E794&gt;0,'FTE Budget'!T$17,"")</f>
        <v/>
      </c>
    </row>
    <row r="795" spans="1:6" ht="12.75">
      <c r="A795" s="722" t="str">
        <f t="shared" si="86"/>
        <v>TBD</v>
      </c>
      <c r="B795" s="722" t="str">
        <f t="shared" si="88"/>
        <v>RSO</v>
      </c>
      <c r="C795" s="725" t="str">
        <f>IF(E795&gt;0,'FTE Budget'!X$17,"")</f>
        <v/>
      </c>
      <c r="D795" s="725" t="str">
        <f>IF(E795&gt;0,'FTE Budget'!AA$17,"")</f>
        <v/>
      </c>
    </row>
    <row r="796" spans="1:6" ht="12.75">
      <c r="A796" s="722" t="str">
        <f t="shared" si="86"/>
        <v>TBD</v>
      </c>
      <c r="B796" s="722" t="str">
        <f t="shared" si="88"/>
        <v>RSO</v>
      </c>
      <c r="C796" s="725" t="str">
        <f>IF(E796&gt;0,'FTE Budget'!AE$17,"")</f>
        <v/>
      </c>
      <c r="D796" s="725" t="str">
        <f>IF(E796&gt;0,'FTE Budget'!AH$17,"")</f>
        <v/>
      </c>
    </row>
    <row r="797" spans="1:6" ht="12.75">
      <c r="A797" s="722" t="str">
        <f t="shared" si="86"/>
        <v>TBD</v>
      </c>
      <c r="B797" s="722" t="str">
        <f t="shared" si="88"/>
        <v>RSO</v>
      </c>
      <c r="C797" s="725" t="str">
        <f>IF(E797&gt;0,'FTE Budget'!AL$17,"")</f>
        <v/>
      </c>
      <c r="D797" s="725" t="str">
        <f>IF(E797&gt;0,'FTE Budget'!AO$17,"")</f>
        <v/>
      </c>
    </row>
    <row r="798" spans="1:6" ht="12.75">
      <c r="A798" s="722" t="str">
        <f t="shared" si="86"/>
        <v>TBD</v>
      </c>
      <c r="B798" s="722" t="s">
        <v>404</v>
      </c>
      <c r="C798" s="725" t="str">
        <f>IF(E798&gt;0,'FTE Budget'!J$17,"")</f>
        <v/>
      </c>
      <c r="D798" s="725" t="str">
        <f>IF(E798&gt;0,'FTE Budget'!M$17,"")</f>
        <v/>
      </c>
      <c r="E798" s="848">
        <f>SUMIF('FTE Budget'!AV:AV,'EPM Main Load'!B798,'FTE Budget'!AW:AW)</f>
        <v>0</v>
      </c>
      <c r="F798" s="737">
        <f>SUMIF('FTE Budget'!AV:AV,'EPM Main Load'!B798,'FTE Budget'!BC:BC)</f>
        <v>0</v>
      </c>
    </row>
    <row r="799" spans="1:6" ht="12.75">
      <c r="A799" s="722" t="str">
        <f t="shared" si="86"/>
        <v>TBD</v>
      </c>
      <c r="B799" s="722" t="str">
        <f t="shared" ref="B799:B807" si="89">B798</f>
        <v>SCP</v>
      </c>
      <c r="C799" s="725" t="str">
        <f>IF(E799&gt;0,'FTE Budget'!Q$17,"")</f>
        <v/>
      </c>
      <c r="D799" s="725" t="str">
        <f>IF(E799&gt;0,'FTE Budget'!T$17,"")</f>
        <v/>
      </c>
      <c r="E799" s="848">
        <f>SUMIF('FTE Budget'!AV:AV,'EPM Main Load'!B799,'FTE Budget'!AX:AX)</f>
        <v>0</v>
      </c>
      <c r="F799" s="737">
        <f>SUMIF('FTE Budget'!AV:AV,'EPM Main Load'!B799,'FTE Budget'!BD:BD)</f>
        <v>0</v>
      </c>
    </row>
    <row r="800" spans="1:6" ht="12.75">
      <c r="A800" s="722" t="str">
        <f t="shared" si="86"/>
        <v>TBD</v>
      </c>
      <c r="B800" s="722" t="str">
        <f t="shared" si="89"/>
        <v>SCP</v>
      </c>
      <c r="C800" s="725" t="str">
        <f>IF(E800&gt;0,'FTE Budget'!X$17,"")</f>
        <v/>
      </c>
      <c r="D800" s="725" t="str">
        <f>IF(E800&gt;0,'FTE Budget'!AA$17,"")</f>
        <v/>
      </c>
      <c r="E800" s="848">
        <f>SUMIF('FTE Budget'!AV:AV,'EPM Main Load'!B800,'FTE Budget'!AY:AY)</f>
        <v>0</v>
      </c>
      <c r="F800" s="737">
        <f>SUMIF('FTE Budget'!AV:AV,'EPM Main Load'!B800,'FTE Budget'!BE:BE)</f>
        <v>0</v>
      </c>
    </row>
    <row r="801" spans="1:6" ht="12.75">
      <c r="A801" s="722" t="str">
        <f t="shared" si="86"/>
        <v>TBD</v>
      </c>
      <c r="B801" s="722" t="str">
        <f t="shared" si="89"/>
        <v>SCP</v>
      </c>
      <c r="C801" s="725" t="str">
        <f>IF(E801&gt;0,'FTE Budget'!AE$17,"")</f>
        <v/>
      </c>
      <c r="D801" s="725" t="str">
        <f>IF(E801&gt;0,'FTE Budget'!AH$17,"")</f>
        <v/>
      </c>
      <c r="E801" s="848">
        <f>SUMIF('FTE Budget'!AV:AV,'EPM Main Load'!B801,'FTE Budget'!AZ:AZ)</f>
        <v>0</v>
      </c>
      <c r="F801" s="737">
        <f>SUMIF('FTE Budget'!AV:AV,'EPM Main Load'!B801,'FTE Budget'!BF:BF)</f>
        <v>0</v>
      </c>
    </row>
    <row r="802" spans="1:6" ht="12.75">
      <c r="A802" s="722" t="str">
        <f t="shared" si="86"/>
        <v>TBD</v>
      </c>
      <c r="B802" s="722" t="str">
        <f t="shared" si="89"/>
        <v>SCP</v>
      </c>
      <c r="C802" s="725" t="str">
        <f>IF(E802&gt;0,'FTE Budget'!AL$17,"")</f>
        <v/>
      </c>
      <c r="D802" s="725" t="str">
        <f>IF(E802&gt;0,'FTE Budget'!AO$17,"")</f>
        <v/>
      </c>
      <c r="E802" s="848">
        <f>SUMIF('FTE Budget'!AV:AV,'EPM Main Load'!B802,'FTE Budget'!BA:BA)</f>
        <v>0</v>
      </c>
      <c r="F802" s="737">
        <f>SUMIF('FTE Budget'!AV:AV,'EPM Main Load'!B802,'FTE Budget'!BG:BG)</f>
        <v>0</v>
      </c>
    </row>
    <row r="803" spans="1:6" ht="12.75">
      <c r="A803" s="722" t="str">
        <f t="shared" si="86"/>
        <v>TBD</v>
      </c>
      <c r="B803" s="722" t="str">
        <f t="shared" si="89"/>
        <v>SCP</v>
      </c>
      <c r="C803" s="725" t="str">
        <f>IF(E803&gt;0,'FTE Budget'!J$17,"")</f>
        <v/>
      </c>
      <c r="D803" s="725" t="str">
        <f>IF(E803&gt;0,'FTE Budget'!M$17,"")</f>
        <v/>
      </c>
    </row>
    <row r="804" spans="1:6" ht="12.75">
      <c r="A804" s="722" t="str">
        <f t="shared" si="86"/>
        <v>TBD</v>
      </c>
      <c r="B804" s="722" t="str">
        <f t="shared" si="89"/>
        <v>SCP</v>
      </c>
      <c r="C804" s="725" t="str">
        <f>IF(E804&gt;0,'FTE Budget'!Q$17,"")</f>
        <v/>
      </c>
      <c r="D804" s="725" t="str">
        <f>IF(E804&gt;0,'FTE Budget'!T$17,"")</f>
        <v/>
      </c>
    </row>
    <row r="805" spans="1:6" ht="12.75">
      <c r="A805" s="722" t="str">
        <f t="shared" si="86"/>
        <v>TBD</v>
      </c>
      <c r="B805" s="722" t="str">
        <f t="shared" si="89"/>
        <v>SCP</v>
      </c>
      <c r="C805" s="725" t="str">
        <f>IF(E805&gt;0,'FTE Budget'!X$17,"")</f>
        <v/>
      </c>
      <c r="D805" s="725" t="str">
        <f>IF(E805&gt;0,'FTE Budget'!AA$17,"")</f>
        <v/>
      </c>
    </row>
    <row r="806" spans="1:6" ht="12.75">
      <c r="A806" s="722" t="str">
        <f t="shared" si="86"/>
        <v>TBD</v>
      </c>
      <c r="B806" s="722" t="str">
        <f t="shared" si="89"/>
        <v>SCP</v>
      </c>
      <c r="C806" s="725" t="str">
        <f>IF(E806&gt;0,'FTE Budget'!AE$17,"")</f>
        <v/>
      </c>
      <c r="D806" s="725" t="str">
        <f>IF(E806&gt;0,'FTE Budget'!AH$17,"")</f>
        <v/>
      </c>
    </row>
    <row r="807" spans="1:6" ht="12.75">
      <c r="A807" s="722" t="str">
        <f t="shared" si="86"/>
        <v>TBD</v>
      </c>
      <c r="B807" s="722" t="str">
        <f t="shared" si="89"/>
        <v>SCP</v>
      </c>
      <c r="C807" s="725" t="str">
        <f>IF(E807&gt;0,'FTE Budget'!AL$17,"")</f>
        <v/>
      </c>
      <c r="D807" s="725" t="str">
        <f>IF(E807&gt;0,'FTE Budget'!AO$17,"")</f>
        <v/>
      </c>
    </row>
    <row r="808" spans="1:6" ht="12.75">
      <c r="A808" s="722" t="str">
        <f t="shared" si="86"/>
        <v>TBD</v>
      </c>
      <c r="B808" s="722" t="s">
        <v>405</v>
      </c>
      <c r="C808" s="725" t="str">
        <f>IF(E808&gt;0,'FTE Budget'!J$17,"")</f>
        <v/>
      </c>
      <c r="D808" s="725" t="str">
        <f>IF(E808&gt;0,'FTE Budget'!M$17,"")</f>
        <v/>
      </c>
      <c r="E808" s="848">
        <f>SUMIF('FTE Budget'!AV:AV,'EPM Main Load'!B808,'FTE Budget'!AW:AW)</f>
        <v>0</v>
      </c>
      <c r="F808" s="737">
        <f>SUMIF('FTE Budget'!AV:AV,'EPM Main Load'!B808,'FTE Budget'!BC:BC)</f>
        <v>0</v>
      </c>
    </row>
    <row r="809" spans="1:6" ht="12.75">
      <c r="A809" s="722" t="str">
        <f t="shared" si="86"/>
        <v>TBD</v>
      </c>
      <c r="B809" s="722" t="str">
        <f t="shared" ref="B809:B817" si="90">B808</f>
        <v>SLGL</v>
      </c>
      <c r="C809" s="725" t="str">
        <f>IF(E809&gt;0,'FTE Budget'!Q$17,"")</f>
        <v/>
      </c>
      <c r="D809" s="725" t="str">
        <f>IF(E809&gt;0,'FTE Budget'!T$17,"")</f>
        <v/>
      </c>
      <c r="E809" s="848">
        <f>SUMIF('FTE Budget'!AV:AV,'EPM Main Load'!B809,'FTE Budget'!AX:AX)</f>
        <v>0</v>
      </c>
      <c r="F809" s="737">
        <f>SUMIF('FTE Budget'!AV:AV,'EPM Main Load'!B809,'FTE Budget'!BD:BD)</f>
        <v>0</v>
      </c>
    </row>
    <row r="810" spans="1:6" ht="12.75">
      <c r="A810" s="722" t="str">
        <f t="shared" si="86"/>
        <v>TBD</v>
      </c>
      <c r="B810" s="722" t="str">
        <f t="shared" si="90"/>
        <v>SLGL</v>
      </c>
      <c r="C810" s="725" t="str">
        <f>IF(E810&gt;0,'FTE Budget'!X$17,"")</f>
        <v/>
      </c>
      <c r="D810" s="725" t="str">
        <f>IF(E810&gt;0,'FTE Budget'!AA$17,"")</f>
        <v/>
      </c>
      <c r="E810" s="848">
        <f>SUMIF('FTE Budget'!AV:AV,'EPM Main Load'!B810,'FTE Budget'!AY:AY)</f>
        <v>0</v>
      </c>
      <c r="F810" s="737">
        <f>SUMIF('FTE Budget'!AV:AV,'EPM Main Load'!B810,'FTE Budget'!BE:BE)</f>
        <v>0</v>
      </c>
    </row>
    <row r="811" spans="1:6" ht="12.75">
      <c r="A811" s="722" t="str">
        <f t="shared" si="86"/>
        <v>TBD</v>
      </c>
      <c r="B811" s="722" t="str">
        <f t="shared" si="90"/>
        <v>SLGL</v>
      </c>
      <c r="C811" s="725" t="str">
        <f>IF(E811&gt;0,'FTE Budget'!AE$17,"")</f>
        <v/>
      </c>
      <c r="D811" s="725" t="str">
        <f>IF(E811&gt;0,'FTE Budget'!AH$17,"")</f>
        <v/>
      </c>
      <c r="E811" s="848">
        <f>SUMIF('FTE Budget'!AV:AV,'EPM Main Load'!B811,'FTE Budget'!AZ:AZ)</f>
        <v>0</v>
      </c>
      <c r="F811" s="737">
        <f>SUMIF('FTE Budget'!AV:AV,'EPM Main Load'!B811,'FTE Budget'!BF:BF)</f>
        <v>0</v>
      </c>
    </row>
    <row r="812" spans="1:6" ht="12.75">
      <c r="A812" s="722" t="str">
        <f t="shared" si="86"/>
        <v>TBD</v>
      </c>
      <c r="B812" s="722" t="str">
        <f t="shared" si="90"/>
        <v>SLGL</v>
      </c>
      <c r="C812" s="725" t="str">
        <f>IF(E812&gt;0,'FTE Budget'!AL$17,"")</f>
        <v/>
      </c>
      <c r="D812" s="725" t="str">
        <f>IF(E812&gt;0,'FTE Budget'!AO$17,"")</f>
        <v/>
      </c>
      <c r="E812" s="848">
        <f>SUMIF('FTE Budget'!AV:AV,'EPM Main Load'!B812,'FTE Budget'!BA:BA)</f>
        <v>0</v>
      </c>
      <c r="F812" s="737">
        <f>SUMIF('FTE Budget'!AV:AV,'EPM Main Load'!B812,'FTE Budget'!BG:BG)</f>
        <v>0</v>
      </c>
    </row>
    <row r="813" spans="1:6" ht="12.75">
      <c r="A813" s="722" t="str">
        <f t="shared" si="86"/>
        <v>TBD</v>
      </c>
      <c r="B813" s="722" t="str">
        <f t="shared" si="90"/>
        <v>SLGL</v>
      </c>
      <c r="C813" s="725" t="str">
        <f>IF(E813&gt;0,'FTE Budget'!J$17,"")</f>
        <v/>
      </c>
      <c r="D813" s="725" t="str">
        <f>IF(E813&gt;0,'FTE Budget'!M$17,"")</f>
        <v/>
      </c>
    </row>
    <row r="814" spans="1:6" ht="12.75">
      <c r="A814" s="722" t="str">
        <f t="shared" si="86"/>
        <v>TBD</v>
      </c>
      <c r="B814" s="722" t="str">
        <f t="shared" si="90"/>
        <v>SLGL</v>
      </c>
      <c r="C814" s="725" t="str">
        <f>IF(E814&gt;0,'FTE Budget'!Q$17,"")</f>
        <v/>
      </c>
      <c r="D814" s="725" t="str">
        <f>IF(E814&gt;0,'FTE Budget'!T$17,"")</f>
        <v/>
      </c>
    </row>
    <row r="815" spans="1:6" ht="12.75">
      <c r="A815" s="722" t="str">
        <f t="shared" si="86"/>
        <v>TBD</v>
      </c>
      <c r="B815" s="722" t="str">
        <f t="shared" si="90"/>
        <v>SLGL</v>
      </c>
      <c r="C815" s="725" t="str">
        <f>IF(E815&gt;0,'FTE Budget'!X$17,"")</f>
        <v/>
      </c>
      <c r="D815" s="725" t="str">
        <f>IF(E815&gt;0,'FTE Budget'!AA$17,"")</f>
        <v/>
      </c>
    </row>
    <row r="816" spans="1:6" ht="12.75">
      <c r="A816" s="722" t="str">
        <f t="shared" si="86"/>
        <v>TBD</v>
      </c>
      <c r="B816" s="722" t="str">
        <f t="shared" si="90"/>
        <v>SLGL</v>
      </c>
      <c r="C816" s="725" t="str">
        <f>IF(E816&gt;0,'FTE Budget'!AE$17,"")</f>
        <v/>
      </c>
      <c r="D816" s="725" t="str">
        <f>IF(E816&gt;0,'FTE Budget'!AH$17,"")</f>
        <v/>
      </c>
    </row>
    <row r="817" spans="1:6" ht="12.75">
      <c r="A817" s="722" t="str">
        <f t="shared" si="86"/>
        <v>TBD</v>
      </c>
      <c r="B817" s="722" t="str">
        <f t="shared" si="90"/>
        <v>SLGL</v>
      </c>
      <c r="C817" s="725" t="str">
        <f>IF(E817&gt;0,'FTE Budget'!AL$17,"")</f>
        <v/>
      </c>
      <c r="D817" s="725" t="str">
        <f>IF(E817&gt;0,'FTE Budget'!AO$17,"")</f>
        <v/>
      </c>
    </row>
    <row r="818" spans="1:6" ht="12.75">
      <c r="A818" s="722" t="str">
        <f t="shared" si="86"/>
        <v>TBD</v>
      </c>
      <c r="B818" s="722" t="s">
        <v>406</v>
      </c>
      <c r="C818" s="725" t="str">
        <f>IF(E818&gt;0,'FTE Budget'!J$17,"")</f>
        <v/>
      </c>
      <c r="D818" s="725" t="str">
        <f>IF(E818&gt;0,'FTE Budget'!M$17,"")</f>
        <v/>
      </c>
      <c r="E818" s="848">
        <f>SUMIF('FTE Budget'!AV:AV,'EPM Main Load'!B818,'FTE Budget'!AW:AW)</f>
        <v>0</v>
      </c>
      <c r="F818" s="737">
        <f>SUMIF('FTE Budget'!AV:AV,'EPM Main Load'!B818,'FTE Budget'!BC:BC)</f>
        <v>0</v>
      </c>
    </row>
    <row r="819" spans="1:6" ht="12.75">
      <c r="A819" s="722" t="str">
        <f t="shared" si="86"/>
        <v>TBD</v>
      </c>
      <c r="B819" s="722" t="s">
        <v>406</v>
      </c>
      <c r="C819" s="725" t="str">
        <f>IF(E819&gt;0,'FTE Budget'!Q$17,"")</f>
        <v/>
      </c>
      <c r="D819" s="725" t="str">
        <f>IF(E819&gt;0,'FTE Budget'!T$17,"")</f>
        <v/>
      </c>
      <c r="E819" s="848">
        <f>SUMIF('FTE Budget'!AV:AV,'EPM Main Load'!B819,'FTE Budget'!AX:AX)</f>
        <v>0</v>
      </c>
      <c r="F819" s="737">
        <f>SUMIF('FTE Budget'!AV:AV,'EPM Main Load'!B819,'FTE Budget'!BD:BD)</f>
        <v>0</v>
      </c>
    </row>
    <row r="820" spans="1:6" ht="12.75">
      <c r="A820" s="722" t="str">
        <f t="shared" si="86"/>
        <v>TBD</v>
      </c>
      <c r="B820" s="722" t="s">
        <v>406</v>
      </c>
      <c r="C820" s="725" t="str">
        <f>IF(E820&gt;0,'FTE Budget'!X$17,"")</f>
        <v/>
      </c>
      <c r="D820" s="725" t="str">
        <f>IF(E820&gt;0,'FTE Budget'!AA$17,"")</f>
        <v/>
      </c>
      <c r="E820" s="848">
        <f>SUMIF('FTE Budget'!AV:AV,'EPM Main Load'!B820,'FTE Budget'!AY:AY)</f>
        <v>0</v>
      </c>
      <c r="F820" s="737">
        <f>SUMIF('FTE Budget'!AV:AV,'EPM Main Load'!B820,'FTE Budget'!BE:BE)</f>
        <v>0</v>
      </c>
    </row>
    <row r="821" spans="1:6" ht="12.75">
      <c r="A821" s="722" t="str">
        <f t="shared" si="86"/>
        <v>TBD</v>
      </c>
      <c r="B821" s="722" t="s">
        <v>406</v>
      </c>
      <c r="C821" s="725" t="str">
        <f>IF(E821&gt;0,'FTE Budget'!AE$17,"")</f>
        <v/>
      </c>
      <c r="D821" s="725" t="str">
        <f>IF(E821&gt;0,'FTE Budget'!AH$17,"")</f>
        <v/>
      </c>
      <c r="E821" s="848">
        <f>SUMIF('FTE Budget'!AV:AV,'EPM Main Load'!B821,'FTE Budget'!AZ:AZ)</f>
        <v>0</v>
      </c>
      <c r="F821" s="737">
        <f>SUMIF('FTE Budget'!AV:AV,'EPM Main Load'!B821,'FTE Budget'!BF:BF)</f>
        <v>0</v>
      </c>
    </row>
    <row r="822" spans="1:6" ht="12.75">
      <c r="A822" s="722" t="str">
        <f t="shared" si="86"/>
        <v>TBD</v>
      </c>
      <c r="B822" s="722" t="s">
        <v>406</v>
      </c>
      <c r="C822" s="725" t="str">
        <f>IF(E822&gt;0,'FTE Budget'!AL$17,"")</f>
        <v/>
      </c>
      <c r="D822" s="725" t="str">
        <f>IF(E822&gt;0,'FTE Budget'!AO$17,"")</f>
        <v/>
      </c>
      <c r="E822" s="848">
        <f>SUMIF('FTE Budget'!AV:AV,'EPM Main Load'!B822,'FTE Budget'!BA:BA)</f>
        <v>0</v>
      </c>
      <c r="F822" s="737">
        <f>SUMIF('FTE Budget'!AV:AV,'EPM Main Load'!B822,'FTE Budget'!BG:BG)</f>
        <v>0</v>
      </c>
    </row>
    <row r="823" spans="1:6" ht="12.75">
      <c r="A823" s="722" t="str">
        <f t="shared" si="86"/>
        <v>TBD</v>
      </c>
      <c r="B823" s="722" t="s">
        <v>406</v>
      </c>
      <c r="C823" s="725" t="str">
        <f>IF(E823&gt;0,'FTE Budget'!J$17,"")</f>
        <v/>
      </c>
      <c r="D823" s="725" t="str">
        <f>IF(E823&gt;0,'FTE Budget'!M$17,"")</f>
        <v/>
      </c>
    </row>
    <row r="824" spans="1:6" ht="12.75">
      <c r="A824" s="722" t="str">
        <f t="shared" si="86"/>
        <v>TBD</v>
      </c>
      <c r="B824" s="722" t="s">
        <v>406</v>
      </c>
      <c r="C824" s="725" t="str">
        <f>IF(E824&gt;0,'FTE Budget'!Q$17,"")</f>
        <v/>
      </c>
      <c r="D824" s="725" t="str">
        <f>IF(E824&gt;0,'FTE Budget'!T$17,"")</f>
        <v/>
      </c>
    </row>
    <row r="825" spans="1:6" ht="12.75">
      <c r="A825" s="722" t="str">
        <f t="shared" si="86"/>
        <v>TBD</v>
      </c>
      <c r="B825" s="722" t="s">
        <v>406</v>
      </c>
      <c r="C825" s="725" t="str">
        <f>IF(E825&gt;0,'FTE Budget'!X$17,"")</f>
        <v/>
      </c>
      <c r="D825" s="725" t="str">
        <f>IF(E825&gt;0,'FTE Budget'!AA$17,"")</f>
        <v/>
      </c>
    </row>
    <row r="826" spans="1:6" ht="12.75">
      <c r="A826" s="722" t="str">
        <f t="shared" si="86"/>
        <v>TBD</v>
      </c>
      <c r="B826" s="722" t="s">
        <v>406</v>
      </c>
      <c r="C826" s="725" t="str">
        <f>IF(E826&gt;0,'FTE Budget'!AE$17,"")</f>
        <v/>
      </c>
      <c r="D826" s="725" t="str">
        <f>IF(E826&gt;0,'FTE Budget'!AH$17,"")</f>
        <v/>
      </c>
    </row>
    <row r="827" spans="1:6" ht="12.75">
      <c r="A827" s="722" t="str">
        <f t="shared" si="86"/>
        <v>TBD</v>
      </c>
      <c r="B827" s="722" t="s">
        <v>406</v>
      </c>
      <c r="C827" s="725" t="str">
        <f>IF(E827&gt;0,'FTE Budget'!AL$17,"")</f>
        <v/>
      </c>
      <c r="D827" s="725" t="str">
        <f>IF(E827&gt;0,'FTE Budget'!AO$17,"")</f>
        <v/>
      </c>
    </row>
    <row r="828" spans="1:6" ht="12.75">
      <c r="A828" s="722" t="str">
        <f t="shared" si="86"/>
        <v>TBD</v>
      </c>
      <c r="B828" s="722" t="s">
        <v>407</v>
      </c>
      <c r="C828" s="725" t="str">
        <f>IF(E828&gt;0,'FTE Budget'!J$17,"")</f>
        <v/>
      </c>
      <c r="D828" s="725" t="str">
        <f>IF(E828&gt;0,'FTE Budget'!M$17,"")</f>
        <v/>
      </c>
      <c r="E828" s="848">
        <f>SUMIF('FTE Budget'!AV:AV,'EPM Main Load'!B828,'FTE Budget'!AW:AW)</f>
        <v>0</v>
      </c>
      <c r="F828" s="737">
        <f>SUMIF('FTE Budget'!AV:AV,'EPM Main Load'!B828,'FTE Budget'!BC:BC)</f>
        <v>0</v>
      </c>
    </row>
    <row r="829" spans="1:6" ht="12.75">
      <c r="A829" s="722" t="str">
        <f t="shared" si="86"/>
        <v>TBD</v>
      </c>
      <c r="B829" s="722" t="s">
        <v>407</v>
      </c>
      <c r="C829" s="725" t="str">
        <f>IF(E829&gt;0,'FTE Budget'!Q$17,"")</f>
        <v/>
      </c>
      <c r="D829" s="725" t="str">
        <f>IF(E829&gt;0,'FTE Budget'!T$17,"")</f>
        <v/>
      </c>
      <c r="E829" s="848">
        <f>SUMIF('FTE Budget'!AV:AV,'EPM Main Load'!B829,'FTE Budget'!AX:AX)</f>
        <v>0</v>
      </c>
      <c r="F829" s="737">
        <f>SUMIF('FTE Budget'!AV:AV,'EPM Main Load'!B829,'FTE Budget'!BD:BD)</f>
        <v>0</v>
      </c>
    </row>
    <row r="830" spans="1:6" ht="12.75">
      <c r="A830" s="722" t="str">
        <f t="shared" si="86"/>
        <v>TBD</v>
      </c>
      <c r="B830" s="722" t="s">
        <v>407</v>
      </c>
      <c r="C830" s="725" t="str">
        <f>IF(E830&gt;0,'FTE Budget'!X$17,"")</f>
        <v/>
      </c>
      <c r="D830" s="725" t="str">
        <f>IF(E830&gt;0,'FTE Budget'!AA$17,"")</f>
        <v/>
      </c>
      <c r="E830" s="848">
        <f>SUMIF('FTE Budget'!AV:AV,'EPM Main Load'!B830,'FTE Budget'!AY:AY)</f>
        <v>0</v>
      </c>
      <c r="F830" s="737">
        <f>SUMIF('FTE Budget'!AV:AV,'EPM Main Load'!B830,'FTE Budget'!BE:BE)</f>
        <v>0</v>
      </c>
    </row>
    <row r="831" spans="1:6" ht="12.75">
      <c r="A831" s="722" t="str">
        <f t="shared" si="86"/>
        <v>TBD</v>
      </c>
      <c r="B831" s="722" t="s">
        <v>407</v>
      </c>
      <c r="C831" s="725" t="str">
        <f>IF(E831&gt;0,'FTE Budget'!AE$17,"")</f>
        <v/>
      </c>
      <c r="D831" s="725" t="str">
        <f>IF(E831&gt;0,'FTE Budget'!AH$17,"")</f>
        <v/>
      </c>
      <c r="E831" s="848">
        <f>SUMIF('FTE Budget'!AV:AV,'EPM Main Load'!B831,'FTE Budget'!AZ:AZ)</f>
        <v>0</v>
      </c>
      <c r="F831" s="737">
        <f>SUMIF('FTE Budget'!AV:AV,'EPM Main Load'!B831,'FTE Budget'!BF:BF)</f>
        <v>0</v>
      </c>
    </row>
    <row r="832" spans="1:6" ht="12.75">
      <c r="A832" s="722" t="str">
        <f t="shared" si="86"/>
        <v>TBD</v>
      </c>
      <c r="B832" s="722" t="s">
        <v>407</v>
      </c>
      <c r="C832" s="725" t="str">
        <f>IF(E832&gt;0,'FTE Budget'!AL$17,"")</f>
        <v/>
      </c>
      <c r="D832" s="725" t="str">
        <f>IF(E832&gt;0,'FTE Budget'!AO$17,"")</f>
        <v/>
      </c>
      <c r="E832" s="848">
        <f>SUMIF('FTE Budget'!AV:AV,'EPM Main Load'!B832,'FTE Budget'!BA:BA)</f>
        <v>0</v>
      </c>
      <c r="F832" s="737">
        <f>SUMIF('FTE Budget'!AV:AV,'EPM Main Load'!B832,'FTE Budget'!BG:BG)</f>
        <v>0</v>
      </c>
    </row>
    <row r="833" spans="1:6" ht="12.75">
      <c r="A833" s="722" t="str">
        <f t="shared" si="86"/>
        <v>TBD</v>
      </c>
      <c r="B833" s="722" t="s">
        <v>407</v>
      </c>
      <c r="C833" s="725" t="str">
        <f>IF(E833&gt;0,'FTE Budget'!J$17,"")</f>
        <v/>
      </c>
      <c r="D833" s="725" t="str">
        <f>IF(E833&gt;0,'FTE Budget'!M$17,"")</f>
        <v/>
      </c>
    </row>
    <row r="834" spans="1:6" ht="12.75">
      <c r="A834" s="722" t="str">
        <f t="shared" si="86"/>
        <v>TBD</v>
      </c>
      <c r="B834" s="722" t="s">
        <v>407</v>
      </c>
      <c r="C834" s="725" t="str">
        <f>IF(E834&gt;0,'FTE Budget'!Q$17,"")</f>
        <v/>
      </c>
      <c r="D834" s="725" t="str">
        <f>IF(E834&gt;0,'FTE Budget'!T$17,"")</f>
        <v/>
      </c>
    </row>
    <row r="835" spans="1:6" ht="12.75">
      <c r="A835" s="722" t="str">
        <f t="shared" si="86"/>
        <v>TBD</v>
      </c>
      <c r="B835" s="722" t="s">
        <v>407</v>
      </c>
      <c r="C835" s="725" t="str">
        <f>IF(E835&gt;0,'FTE Budget'!X$17,"")</f>
        <v/>
      </c>
      <c r="D835" s="725" t="str">
        <f>IF(E835&gt;0,'FTE Budget'!AA$17,"")</f>
        <v/>
      </c>
    </row>
    <row r="836" spans="1:6" ht="12.75">
      <c r="A836" s="722" t="str">
        <f t="shared" si="86"/>
        <v>TBD</v>
      </c>
      <c r="B836" s="722" t="s">
        <v>407</v>
      </c>
      <c r="C836" s="725" t="str">
        <f>IF(E836&gt;0,'FTE Budget'!AE$17,"")</f>
        <v/>
      </c>
      <c r="D836" s="725" t="str">
        <f>IF(E836&gt;0,'FTE Budget'!AH$17,"")</f>
        <v/>
      </c>
    </row>
    <row r="837" spans="1:6" ht="12.75">
      <c r="A837" s="722" t="str">
        <f t="shared" si="86"/>
        <v>TBD</v>
      </c>
      <c r="B837" s="722" t="s">
        <v>407</v>
      </c>
      <c r="C837" s="725" t="str">
        <f>IF(E837&gt;0,'FTE Budget'!AL$17,"")</f>
        <v/>
      </c>
      <c r="D837" s="725" t="str">
        <f>IF(E837&gt;0,'FTE Budget'!AO$17,"")</f>
        <v/>
      </c>
    </row>
    <row r="838" spans="1:6" ht="12.75">
      <c r="A838" s="722" t="str">
        <f t="shared" si="86"/>
        <v>TBD</v>
      </c>
      <c r="B838" s="722" t="s">
        <v>408</v>
      </c>
      <c r="C838" s="725" t="str">
        <f>IF(E838&gt;0,'FTE Budget'!J$17,"")</f>
        <v/>
      </c>
      <c r="D838" s="725" t="str">
        <f>IF(E838&gt;0,'FTE Budget'!M$17,"")</f>
        <v/>
      </c>
      <c r="E838" s="848">
        <f>SUMIF('FTE Budget'!AV:AV,'EPM Main Load'!B838,'FTE Budget'!AW:AW)</f>
        <v>0</v>
      </c>
      <c r="F838" s="737">
        <f>SUMIF('FTE Budget'!AV:AV,'EPM Main Load'!B838,'FTE Budget'!BC:BC)</f>
        <v>0</v>
      </c>
    </row>
    <row r="839" spans="1:6" ht="12.75">
      <c r="A839" s="722" t="str">
        <f t="shared" si="86"/>
        <v>TBD</v>
      </c>
      <c r="B839" s="722" t="s">
        <v>408</v>
      </c>
      <c r="C839" s="725" t="str">
        <f>IF(E839&gt;0,'FTE Budget'!Q$17,"")</f>
        <v/>
      </c>
      <c r="D839" s="725" t="str">
        <f>IF(E839&gt;0,'FTE Budget'!T$17,"")</f>
        <v/>
      </c>
      <c r="E839" s="848">
        <f>SUMIF('FTE Budget'!AV:AV,'EPM Main Load'!B839,'FTE Budget'!AX:AX)</f>
        <v>0</v>
      </c>
      <c r="F839" s="737">
        <f>SUMIF('FTE Budget'!AV:AV,'EPM Main Load'!B839,'FTE Budget'!BD:BD)</f>
        <v>0</v>
      </c>
    </row>
    <row r="840" spans="1:6" ht="12.75">
      <c r="A840" s="722" t="str">
        <f t="shared" si="86"/>
        <v>TBD</v>
      </c>
      <c r="B840" s="722" t="s">
        <v>408</v>
      </c>
      <c r="C840" s="725" t="str">
        <f>IF(E840&gt;0,'FTE Budget'!X$17,"")</f>
        <v/>
      </c>
      <c r="D840" s="725" t="str">
        <f>IF(E840&gt;0,'FTE Budget'!AA$17,"")</f>
        <v/>
      </c>
      <c r="E840" s="848">
        <f>SUMIF('FTE Budget'!AV:AV,'EPM Main Load'!B840,'FTE Budget'!AY:AY)</f>
        <v>0</v>
      </c>
      <c r="F840" s="737">
        <f>SUMIF('FTE Budget'!AV:AV,'EPM Main Load'!B840,'FTE Budget'!BE:BE)</f>
        <v>0</v>
      </c>
    </row>
    <row r="841" spans="1:6" ht="12.75">
      <c r="A841" s="722" t="str">
        <f t="shared" ref="A841:A904" si="91">$D$5</f>
        <v>TBD</v>
      </c>
      <c r="B841" s="722" t="s">
        <v>408</v>
      </c>
      <c r="C841" s="725" t="str">
        <f>IF(E841&gt;0,'FTE Budget'!AE$17,"")</f>
        <v/>
      </c>
      <c r="D841" s="725" t="str">
        <f>IF(E841&gt;0,'FTE Budget'!AH$17,"")</f>
        <v/>
      </c>
      <c r="E841" s="848">
        <f>SUMIF('FTE Budget'!AV:AV,'EPM Main Load'!B841,'FTE Budget'!AZ:AZ)</f>
        <v>0</v>
      </c>
      <c r="F841" s="737">
        <f>SUMIF('FTE Budget'!AV:AV,'EPM Main Load'!B841,'FTE Budget'!BF:BF)</f>
        <v>0</v>
      </c>
    </row>
    <row r="842" spans="1:6" ht="12.75">
      <c r="A842" s="722" t="str">
        <f t="shared" si="91"/>
        <v>TBD</v>
      </c>
      <c r="B842" s="722" t="s">
        <v>408</v>
      </c>
      <c r="C842" s="725" t="str">
        <f>IF(E842&gt;0,'FTE Budget'!AL$17,"")</f>
        <v/>
      </c>
      <c r="D842" s="725" t="str">
        <f>IF(E842&gt;0,'FTE Budget'!AO$17,"")</f>
        <v/>
      </c>
      <c r="E842" s="848">
        <f>SUMIF('FTE Budget'!AV:AV,'EPM Main Load'!B842,'FTE Budget'!BA:BA)</f>
        <v>0</v>
      </c>
      <c r="F842" s="737">
        <f>SUMIF('FTE Budget'!AV:AV,'EPM Main Load'!B842,'FTE Budget'!BG:BG)</f>
        <v>0</v>
      </c>
    </row>
    <row r="843" spans="1:6" ht="12.75">
      <c r="A843" s="722" t="str">
        <f t="shared" si="91"/>
        <v>TBD</v>
      </c>
      <c r="B843" s="722" t="s">
        <v>408</v>
      </c>
      <c r="C843" s="725" t="str">
        <f>IF(E843&gt;0,'FTE Budget'!J$17,"")</f>
        <v/>
      </c>
      <c r="D843" s="725" t="str">
        <f>IF(E843&gt;0,'FTE Budget'!M$17,"")</f>
        <v/>
      </c>
    </row>
    <row r="844" spans="1:6" ht="12.75">
      <c r="A844" s="722" t="str">
        <f t="shared" si="91"/>
        <v>TBD</v>
      </c>
      <c r="B844" s="722" t="s">
        <v>408</v>
      </c>
      <c r="C844" s="725" t="str">
        <f>IF(E844&gt;0,'FTE Budget'!Q$17,"")</f>
        <v/>
      </c>
      <c r="D844" s="725" t="str">
        <f>IF(E844&gt;0,'FTE Budget'!T$17,"")</f>
        <v/>
      </c>
    </row>
    <row r="845" spans="1:6" ht="12.75">
      <c r="A845" s="722" t="str">
        <f t="shared" si="91"/>
        <v>TBD</v>
      </c>
      <c r="B845" s="722" t="s">
        <v>408</v>
      </c>
      <c r="C845" s="725" t="str">
        <f>IF(E845&gt;0,'FTE Budget'!X$17,"")</f>
        <v/>
      </c>
      <c r="D845" s="725" t="str">
        <f>IF(E845&gt;0,'FTE Budget'!AA$17,"")</f>
        <v/>
      </c>
    </row>
    <row r="846" spans="1:6" ht="12.75">
      <c r="A846" s="722" t="str">
        <f t="shared" si="91"/>
        <v>TBD</v>
      </c>
      <c r="B846" s="722" t="s">
        <v>408</v>
      </c>
      <c r="C846" s="725" t="str">
        <f>IF(E846&gt;0,'FTE Budget'!AE$17,"")</f>
        <v/>
      </c>
      <c r="D846" s="725" t="str">
        <f>IF(E846&gt;0,'FTE Budget'!AH$17,"")</f>
        <v/>
      </c>
    </row>
    <row r="847" spans="1:6" ht="12.75">
      <c r="A847" s="722" t="str">
        <f t="shared" si="91"/>
        <v>TBD</v>
      </c>
      <c r="B847" s="722" t="s">
        <v>408</v>
      </c>
      <c r="C847" s="725" t="str">
        <f>IF(E847&gt;0,'FTE Budget'!AL$17,"")</f>
        <v/>
      </c>
      <c r="D847" s="725" t="str">
        <f>IF(E847&gt;0,'FTE Budget'!AO$17,"")</f>
        <v/>
      </c>
    </row>
    <row r="848" spans="1:6" ht="12.75">
      <c r="A848" s="722" t="str">
        <f t="shared" si="91"/>
        <v>TBD</v>
      </c>
      <c r="B848" s="722" t="s">
        <v>409</v>
      </c>
      <c r="C848" s="725" t="str">
        <f>IF(E848&gt;0,'FTE Budget'!J$17,"")</f>
        <v/>
      </c>
      <c r="D848" s="725" t="str">
        <f>IF(E848&gt;0,'FTE Budget'!M$17,"")</f>
        <v/>
      </c>
      <c r="E848" s="848">
        <f>SUMIF('FTE Budget'!AV:AV,'EPM Main Load'!B848,'FTE Budget'!AW:AW)</f>
        <v>0</v>
      </c>
      <c r="F848" s="737">
        <f>SUMIF('FTE Budget'!AV:AV,'EPM Main Load'!B848,'FTE Budget'!BC:BC)</f>
        <v>0</v>
      </c>
    </row>
    <row r="849" spans="1:6" ht="12.75">
      <c r="A849" s="722" t="str">
        <f t="shared" si="91"/>
        <v>TBD</v>
      </c>
      <c r="B849" s="722" t="str">
        <f t="shared" ref="B849:B857" si="92">B848</f>
        <v>ST2</v>
      </c>
      <c r="C849" s="725" t="str">
        <f>IF(E849&gt;0,'FTE Budget'!Q$17,"")</f>
        <v/>
      </c>
      <c r="D849" s="725" t="str">
        <f>IF(E849&gt;0,'FTE Budget'!T$17,"")</f>
        <v/>
      </c>
      <c r="E849" s="848">
        <f>SUMIF('FTE Budget'!AV:AV,'EPM Main Load'!B849,'FTE Budget'!AX:AX)</f>
        <v>0</v>
      </c>
      <c r="F849" s="737">
        <f>SUMIF('FTE Budget'!AV:AV,'EPM Main Load'!B849,'FTE Budget'!BD:BD)</f>
        <v>0</v>
      </c>
    </row>
    <row r="850" spans="1:6" ht="12.75">
      <c r="A850" s="722" t="str">
        <f t="shared" si="91"/>
        <v>TBD</v>
      </c>
      <c r="B850" s="722" t="str">
        <f t="shared" si="92"/>
        <v>ST2</v>
      </c>
      <c r="C850" s="725" t="str">
        <f>IF(E850&gt;0,'FTE Budget'!X$17,"")</f>
        <v/>
      </c>
      <c r="D850" s="725" t="str">
        <f>IF(E850&gt;0,'FTE Budget'!AA$17,"")</f>
        <v/>
      </c>
      <c r="E850" s="848">
        <f>SUMIF('FTE Budget'!AV:AV,'EPM Main Load'!B850,'FTE Budget'!AY:AY)</f>
        <v>0</v>
      </c>
      <c r="F850" s="737">
        <f>SUMIF('FTE Budget'!AV:AV,'EPM Main Load'!B850,'FTE Budget'!BE:BE)</f>
        <v>0</v>
      </c>
    </row>
    <row r="851" spans="1:6" ht="12.75">
      <c r="A851" s="722" t="str">
        <f t="shared" si="91"/>
        <v>TBD</v>
      </c>
      <c r="B851" s="722" t="str">
        <f t="shared" si="92"/>
        <v>ST2</v>
      </c>
      <c r="C851" s="725" t="str">
        <f>IF(E851&gt;0,'FTE Budget'!AE$17,"")</f>
        <v/>
      </c>
      <c r="D851" s="725" t="str">
        <f>IF(E851&gt;0,'FTE Budget'!AH$17,"")</f>
        <v/>
      </c>
      <c r="E851" s="848">
        <f>SUMIF('FTE Budget'!AV:AV,'EPM Main Load'!B851,'FTE Budget'!AZ:AZ)</f>
        <v>0</v>
      </c>
      <c r="F851" s="737">
        <f>SUMIF('FTE Budget'!AV:AV,'EPM Main Load'!B851,'FTE Budget'!BF:BF)</f>
        <v>0</v>
      </c>
    </row>
    <row r="852" spans="1:6" ht="12.75">
      <c r="A852" s="722" t="str">
        <f t="shared" si="91"/>
        <v>TBD</v>
      </c>
      <c r="B852" s="722" t="str">
        <f t="shared" si="92"/>
        <v>ST2</v>
      </c>
      <c r="C852" s="725" t="str">
        <f>IF(E852&gt;0,'FTE Budget'!AL$17,"")</f>
        <v/>
      </c>
      <c r="D852" s="725" t="str">
        <f>IF(E852&gt;0,'FTE Budget'!AO$17,"")</f>
        <v/>
      </c>
      <c r="E852" s="848">
        <f>SUMIF('FTE Budget'!AV:AV,'EPM Main Load'!B852,'FTE Budget'!BA:BA)</f>
        <v>0</v>
      </c>
      <c r="F852" s="737">
        <f>SUMIF('FTE Budget'!AV:AV,'EPM Main Load'!B852,'FTE Budget'!BG:BG)</f>
        <v>0</v>
      </c>
    </row>
    <row r="853" spans="1:6" ht="12.75">
      <c r="A853" s="722" t="str">
        <f t="shared" si="91"/>
        <v>TBD</v>
      </c>
      <c r="B853" s="722" t="str">
        <f t="shared" si="92"/>
        <v>ST2</v>
      </c>
      <c r="C853" s="725" t="str">
        <f>IF(E853&gt;0,'FTE Budget'!J$17,"")</f>
        <v/>
      </c>
      <c r="D853" s="725" t="str">
        <f>IF(E853&gt;0,'FTE Budget'!M$17,"")</f>
        <v/>
      </c>
    </row>
    <row r="854" spans="1:6" ht="12.75">
      <c r="A854" s="722" t="str">
        <f t="shared" si="91"/>
        <v>TBD</v>
      </c>
      <c r="B854" s="722" t="str">
        <f t="shared" si="92"/>
        <v>ST2</v>
      </c>
      <c r="C854" s="725" t="str">
        <f>IF(E854&gt;0,'FTE Budget'!Q$17,"")</f>
        <v/>
      </c>
      <c r="D854" s="725" t="str">
        <f>IF(E854&gt;0,'FTE Budget'!T$17,"")</f>
        <v/>
      </c>
    </row>
    <row r="855" spans="1:6" ht="12.75">
      <c r="A855" s="722" t="str">
        <f t="shared" si="91"/>
        <v>TBD</v>
      </c>
      <c r="B855" s="722" t="str">
        <f t="shared" si="92"/>
        <v>ST2</v>
      </c>
      <c r="C855" s="725" t="str">
        <f>IF(E855&gt;0,'FTE Budget'!X$17,"")</f>
        <v/>
      </c>
      <c r="D855" s="725" t="str">
        <f>IF(E855&gt;0,'FTE Budget'!AA$17,"")</f>
        <v/>
      </c>
    </row>
    <row r="856" spans="1:6" ht="12.75">
      <c r="A856" s="722" t="str">
        <f t="shared" si="91"/>
        <v>TBD</v>
      </c>
      <c r="B856" s="722" t="str">
        <f t="shared" si="92"/>
        <v>ST2</v>
      </c>
      <c r="C856" s="725" t="str">
        <f>IF(E856&gt;0,'FTE Budget'!AE$17,"")</f>
        <v/>
      </c>
      <c r="D856" s="725" t="str">
        <f>IF(E856&gt;0,'FTE Budget'!AH$17,"")</f>
        <v/>
      </c>
    </row>
    <row r="857" spans="1:6" ht="12.75">
      <c r="A857" s="722" t="str">
        <f t="shared" si="91"/>
        <v>TBD</v>
      </c>
      <c r="B857" s="722" t="str">
        <f t="shared" si="92"/>
        <v>ST2</v>
      </c>
      <c r="C857" s="725" t="str">
        <f>IF(E857&gt;0,'FTE Budget'!AL$17,"")</f>
        <v/>
      </c>
      <c r="D857" s="725" t="str">
        <f>IF(E857&gt;0,'FTE Budget'!AO$17,"")</f>
        <v/>
      </c>
    </row>
    <row r="858" spans="1:6" ht="12.75">
      <c r="A858" s="722" t="str">
        <f t="shared" si="91"/>
        <v>TBD</v>
      </c>
      <c r="B858" s="722" t="s">
        <v>410</v>
      </c>
      <c r="C858" s="725" t="str">
        <f>IF(E858&gt;0,'FTE Budget'!J$17,"")</f>
        <v/>
      </c>
      <c r="D858" s="725" t="str">
        <f>IF(E858&gt;0,'FTE Budget'!M$17,"")</f>
        <v/>
      </c>
      <c r="E858" s="848">
        <f>SUMIF('FTE Budget'!AV:AV,'EPM Main Load'!B858,'FTE Budget'!AW:AW)</f>
        <v>0</v>
      </c>
      <c r="F858" s="737">
        <f>SUMIF('FTE Budget'!AV:AV,'EPM Main Load'!B858,'FTE Budget'!BC:BC)</f>
        <v>0</v>
      </c>
    </row>
    <row r="859" spans="1:6" ht="12.75">
      <c r="A859" s="722" t="str">
        <f t="shared" si="91"/>
        <v>TBD</v>
      </c>
      <c r="B859" s="722" t="str">
        <f t="shared" ref="B859:B867" si="93">B858</f>
        <v>ST3</v>
      </c>
      <c r="C859" s="725" t="str">
        <f>IF(E859&gt;0,'FTE Budget'!Q$17,"")</f>
        <v/>
      </c>
      <c r="D859" s="725" t="str">
        <f>IF(E859&gt;0,'FTE Budget'!T$17,"")</f>
        <v/>
      </c>
      <c r="E859" s="848">
        <f>SUMIF('FTE Budget'!AV:AV,'EPM Main Load'!B859,'FTE Budget'!AX:AX)</f>
        <v>0</v>
      </c>
      <c r="F859" s="737">
        <f>SUMIF('FTE Budget'!AV:AV,'EPM Main Load'!B859,'FTE Budget'!BD:BD)</f>
        <v>0</v>
      </c>
    </row>
    <row r="860" spans="1:6" ht="12.75">
      <c r="A860" s="722" t="str">
        <f t="shared" si="91"/>
        <v>TBD</v>
      </c>
      <c r="B860" s="722" t="str">
        <f t="shared" si="93"/>
        <v>ST3</v>
      </c>
      <c r="C860" s="725" t="str">
        <f>IF(E860&gt;0,'FTE Budget'!X$17,"")</f>
        <v/>
      </c>
      <c r="D860" s="725" t="str">
        <f>IF(E860&gt;0,'FTE Budget'!AA$17,"")</f>
        <v/>
      </c>
      <c r="E860" s="848">
        <f>SUMIF('FTE Budget'!AV:AV,'EPM Main Load'!B860,'FTE Budget'!AY:AY)</f>
        <v>0</v>
      </c>
      <c r="F860" s="737">
        <f>SUMIF('FTE Budget'!AV:AV,'EPM Main Load'!B860,'FTE Budget'!BE:BE)</f>
        <v>0</v>
      </c>
    </row>
    <row r="861" spans="1:6" ht="12.75">
      <c r="A861" s="722" t="str">
        <f t="shared" si="91"/>
        <v>TBD</v>
      </c>
      <c r="B861" s="722" t="str">
        <f t="shared" si="93"/>
        <v>ST3</v>
      </c>
      <c r="C861" s="725" t="str">
        <f>IF(E861&gt;0,'FTE Budget'!AE$17,"")</f>
        <v/>
      </c>
      <c r="D861" s="725" t="str">
        <f>IF(E861&gt;0,'FTE Budget'!AH$17,"")</f>
        <v/>
      </c>
      <c r="E861" s="848">
        <f>SUMIF('FTE Budget'!AV:AV,'EPM Main Load'!B861,'FTE Budget'!AZ:AZ)</f>
        <v>0</v>
      </c>
      <c r="F861" s="737">
        <f>SUMIF('FTE Budget'!AV:AV,'EPM Main Load'!B861,'FTE Budget'!BF:BF)</f>
        <v>0</v>
      </c>
    </row>
    <row r="862" spans="1:6" ht="12.75">
      <c r="A862" s="722" t="str">
        <f t="shared" si="91"/>
        <v>TBD</v>
      </c>
      <c r="B862" s="722" t="str">
        <f t="shared" si="93"/>
        <v>ST3</v>
      </c>
      <c r="C862" s="725" t="str">
        <f>IF(E862&gt;0,'FTE Budget'!AL$17,"")</f>
        <v/>
      </c>
      <c r="D862" s="725" t="str">
        <f>IF(E862&gt;0,'FTE Budget'!AO$17,"")</f>
        <v/>
      </c>
      <c r="E862" s="848">
        <f>SUMIF('FTE Budget'!AV:AV,'EPM Main Load'!B862,'FTE Budget'!BA:BA)</f>
        <v>0</v>
      </c>
      <c r="F862" s="737">
        <f>SUMIF('FTE Budget'!AV:AV,'EPM Main Load'!B862,'FTE Budget'!BG:BG)</f>
        <v>0</v>
      </c>
    </row>
    <row r="863" spans="1:6" ht="12.75">
      <c r="A863" s="722" t="str">
        <f t="shared" si="91"/>
        <v>TBD</v>
      </c>
      <c r="B863" s="722" t="str">
        <f t="shared" si="93"/>
        <v>ST3</v>
      </c>
      <c r="C863" s="725" t="str">
        <f>IF(E863&gt;0,'FTE Budget'!J$17,"")</f>
        <v/>
      </c>
      <c r="D863" s="725" t="str">
        <f>IF(E863&gt;0,'FTE Budget'!M$17,"")</f>
        <v/>
      </c>
    </row>
    <row r="864" spans="1:6" ht="12.75">
      <c r="A864" s="722" t="str">
        <f t="shared" si="91"/>
        <v>TBD</v>
      </c>
      <c r="B864" s="722" t="str">
        <f t="shared" si="93"/>
        <v>ST3</v>
      </c>
      <c r="C864" s="725" t="str">
        <f>IF(E864&gt;0,'FTE Budget'!Q$17,"")</f>
        <v/>
      </c>
      <c r="D864" s="725" t="str">
        <f>IF(E864&gt;0,'FTE Budget'!T$17,"")</f>
        <v/>
      </c>
    </row>
    <row r="865" spans="1:6" ht="12.75">
      <c r="A865" s="722" t="str">
        <f t="shared" si="91"/>
        <v>TBD</v>
      </c>
      <c r="B865" s="722" t="str">
        <f t="shared" si="93"/>
        <v>ST3</v>
      </c>
      <c r="C865" s="725" t="str">
        <f>IF(E865&gt;0,'FTE Budget'!X$17,"")</f>
        <v/>
      </c>
      <c r="D865" s="725" t="str">
        <f>IF(E865&gt;0,'FTE Budget'!AA$17,"")</f>
        <v/>
      </c>
    </row>
    <row r="866" spans="1:6" ht="12.75">
      <c r="A866" s="722" t="str">
        <f t="shared" si="91"/>
        <v>TBD</v>
      </c>
      <c r="B866" s="722" t="str">
        <f t="shared" si="93"/>
        <v>ST3</v>
      </c>
      <c r="C866" s="725" t="str">
        <f>IF(E866&gt;0,'FTE Budget'!AE$17,"")</f>
        <v/>
      </c>
      <c r="D866" s="725" t="str">
        <f>IF(E866&gt;0,'FTE Budget'!AH$17,"")</f>
        <v/>
      </c>
    </row>
    <row r="867" spans="1:6" ht="12.75">
      <c r="A867" s="722" t="str">
        <f t="shared" si="91"/>
        <v>TBD</v>
      </c>
      <c r="B867" s="722" t="str">
        <f t="shared" si="93"/>
        <v>ST3</v>
      </c>
      <c r="C867" s="725" t="str">
        <f>IF(E867&gt;0,'FTE Budget'!AL$17,"")</f>
        <v/>
      </c>
      <c r="D867" s="725" t="str">
        <f>IF(E867&gt;0,'FTE Budget'!AO$17,"")</f>
        <v/>
      </c>
    </row>
    <row r="868" spans="1:6" ht="12.75">
      <c r="A868" s="722" t="str">
        <f t="shared" si="91"/>
        <v>TBD</v>
      </c>
      <c r="B868" s="722" t="s">
        <v>411</v>
      </c>
      <c r="C868" s="725" t="str">
        <f>IF(E868&gt;0,'FTE Budget'!J$17,"")</f>
        <v/>
      </c>
      <c r="D868" s="725" t="str">
        <f>IF(E868&gt;0,'FTE Budget'!M$17,"")</f>
        <v/>
      </c>
      <c r="E868" s="848">
        <f>SUMIF('FTE Budget'!AV:AV,'EPM Main Load'!B868,'FTE Budget'!AW:AW)</f>
        <v>0</v>
      </c>
      <c r="F868" s="737">
        <f>SUMIF('FTE Budget'!AV:AV,'EPM Main Load'!B868,'FTE Budget'!BC:BC)</f>
        <v>0</v>
      </c>
    </row>
    <row r="869" spans="1:6" ht="12.75">
      <c r="A869" s="722" t="str">
        <f t="shared" si="91"/>
        <v>TBD</v>
      </c>
      <c r="B869" s="722" t="str">
        <f t="shared" ref="B869:B877" si="94">B868</f>
        <v>ST4</v>
      </c>
      <c r="C869" s="725" t="str">
        <f>IF(E869&gt;0,'FTE Budget'!Q$17,"")</f>
        <v/>
      </c>
      <c r="D869" s="725" t="str">
        <f>IF(E869&gt;0,'FTE Budget'!T$17,"")</f>
        <v/>
      </c>
      <c r="E869" s="848">
        <f>SUMIF('FTE Budget'!AV:AV,'EPM Main Load'!B869,'FTE Budget'!AX:AX)</f>
        <v>0</v>
      </c>
      <c r="F869" s="737">
        <f>SUMIF('FTE Budget'!AV:AV,'EPM Main Load'!B869,'FTE Budget'!BD:BD)</f>
        <v>0</v>
      </c>
    </row>
    <row r="870" spans="1:6" ht="12.75">
      <c r="A870" s="722" t="str">
        <f t="shared" si="91"/>
        <v>TBD</v>
      </c>
      <c r="B870" s="722" t="str">
        <f t="shared" si="94"/>
        <v>ST4</v>
      </c>
      <c r="C870" s="725" t="str">
        <f>IF(E870&gt;0,'FTE Budget'!X$17,"")</f>
        <v/>
      </c>
      <c r="D870" s="725" t="str">
        <f>IF(E870&gt;0,'FTE Budget'!AA$17,"")</f>
        <v/>
      </c>
      <c r="E870" s="848">
        <f>SUMIF('FTE Budget'!AV:AV,'EPM Main Load'!B870,'FTE Budget'!AY:AY)</f>
        <v>0</v>
      </c>
      <c r="F870" s="737">
        <f>SUMIF('FTE Budget'!AV:AV,'EPM Main Load'!B870,'FTE Budget'!BE:BE)</f>
        <v>0</v>
      </c>
    </row>
    <row r="871" spans="1:6" ht="12.75">
      <c r="A871" s="722" t="str">
        <f t="shared" si="91"/>
        <v>TBD</v>
      </c>
      <c r="B871" s="722" t="str">
        <f t="shared" si="94"/>
        <v>ST4</v>
      </c>
      <c r="C871" s="725" t="str">
        <f>IF(E871&gt;0,'FTE Budget'!AE$17,"")</f>
        <v/>
      </c>
      <c r="D871" s="725" t="str">
        <f>IF(E871&gt;0,'FTE Budget'!AH$17,"")</f>
        <v/>
      </c>
      <c r="E871" s="848">
        <f>SUMIF('FTE Budget'!AV:AV,'EPM Main Load'!B871,'FTE Budget'!AZ:AZ)</f>
        <v>0</v>
      </c>
      <c r="F871" s="737">
        <f>SUMIF('FTE Budget'!AV:AV,'EPM Main Load'!B871,'FTE Budget'!BF:BF)</f>
        <v>0</v>
      </c>
    </row>
    <row r="872" spans="1:6" ht="12.75">
      <c r="A872" s="722" t="str">
        <f t="shared" si="91"/>
        <v>TBD</v>
      </c>
      <c r="B872" s="722" t="str">
        <f t="shared" si="94"/>
        <v>ST4</v>
      </c>
      <c r="C872" s="725" t="str">
        <f>IF(E872&gt;0,'FTE Budget'!AL$17,"")</f>
        <v/>
      </c>
      <c r="D872" s="725" t="str">
        <f>IF(E872&gt;0,'FTE Budget'!AO$17,"")</f>
        <v/>
      </c>
      <c r="E872" s="848">
        <f>SUMIF('FTE Budget'!AV:AV,'EPM Main Load'!B872,'FTE Budget'!BA:BA)</f>
        <v>0</v>
      </c>
      <c r="F872" s="737">
        <f>SUMIF('FTE Budget'!AV:AV,'EPM Main Load'!B872,'FTE Budget'!BG:BG)</f>
        <v>0</v>
      </c>
    </row>
    <row r="873" spans="1:6" ht="12.75">
      <c r="A873" s="722" t="str">
        <f t="shared" si="91"/>
        <v>TBD</v>
      </c>
      <c r="B873" s="722" t="str">
        <f t="shared" si="94"/>
        <v>ST4</v>
      </c>
      <c r="C873" s="725" t="str">
        <f>IF(E873&gt;0,'FTE Budget'!J$17,"")</f>
        <v/>
      </c>
      <c r="D873" s="725" t="str">
        <f>IF(E873&gt;0,'FTE Budget'!M$17,"")</f>
        <v/>
      </c>
    </row>
    <row r="874" spans="1:6" ht="12.75">
      <c r="A874" s="722" t="str">
        <f t="shared" si="91"/>
        <v>TBD</v>
      </c>
      <c r="B874" s="722" t="str">
        <f t="shared" si="94"/>
        <v>ST4</v>
      </c>
      <c r="C874" s="725" t="str">
        <f>IF(E874&gt;0,'FTE Budget'!Q$17,"")</f>
        <v/>
      </c>
      <c r="D874" s="725" t="str">
        <f>IF(E874&gt;0,'FTE Budget'!T$17,"")</f>
        <v/>
      </c>
    </row>
    <row r="875" spans="1:6" ht="12.75">
      <c r="A875" s="722" t="str">
        <f t="shared" si="91"/>
        <v>TBD</v>
      </c>
      <c r="B875" s="722" t="str">
        <f t="shared" si="94"/>
        <v>ST4</v>
      </c>
      <c r="C875" s="725" t="str">
        <f>IF(E875&gt;0,'FTE Budget'!X$17,"")</f>
        <v/>
      </c>
      <c r="D875" s="725" t="str">
        <f>IF(E875&gt;0,'FTE Budget'!AA$17,"")</f>
        <v/>
      </c>
    </row>
    <row r="876" spans="1:6" ht="12.75">
      <c r="A876" s="722" t="str">
        <f t="shared" si="91"/>
        <v>TBD</v>
      </c>
      <c r="B876" s="722" t="str">
        <f t="shared" si="94"/>
        <v>ST4</v>
      </c>
      <c r="C876" s="725" t="str">
        <f>IF(E876&gt;0,'FTE Budget'!AE$17,"")</f>
        <v/>
      </c>
      <c r="D876" s="725" t="str">
        <f>IF(E876&gt;0,'FTE Budget'!AH$17,"")</f>
        <v/>
      </c>
    </row>
    <row r="877" spans="1:6" ht="12.75">
      <c r="A877" s="722" t="str">
        <f t="shared" si="91"/>
        <v>TBD</v>
      </c>
      <c r="B877" s="722" t="str">
        <f t="shared" si="94"/>
        <v>ST4</v>
      </c>
      <c r="C877" s="725" t="str">
        <f>IF(E877&gt;0,'FTE Budget'!AL$17,"")</f>
        <v/>
      </c>
      <c r="D877" s="725" t="str">
        <f>IF(E877&gt;0,'FTE Budget'!AO$17,"")</f>
        <v/>
      </c>
    </row>
    <row r="878" spans="1:6" ht="12.75">
      <c r="A878" s="722" t="str">
        <f t="shared" si="91"/>
        <v>TBD</v>
      </c>
      <c r="B878" s="722" t="s">
        <v>412</v>
      </c>
      <c r="C878" s="725" t="str">
        <f>IF(E878&gt;0,'FTE Budget'!J$17,"")</f>
        <v/>
      </c>
      <c r="D878" s="725" t="str">
        <f>IF(E878&gt;0,'FTE Budget'!M$17,"")</f>
        <v/>
      </c>
      <c r="E878" s="848">
        <f>SUMIF('FTE Budget'!AV:AV,'EPM Main Load'!B878,'FTE Budget'!AW:AW)</f>
        <v>0</v>
      </c>
      <c r="F878" s="737">
        <f>SUMIF('FTE Budget'!AV:AV,'EPM Main Load'!B878,'FTE Budget'!BC:BC)</f>
        <v>0</v>
      </c>
    </row>
    <row r="879" spans="1:6" ht="12.75">
      <c r="A879" s="722" t="str">
        <f t="shared" si="91"/>
        <v>TBD</v>
      </c>
      <c r="B879" s="722" t="str">
        <f t="shared" ref="B879:B887" si="95">B878</f>
        <v>STP</v>
      </c>
      <c r="C879" s="725" t="str">
        <f>IF(E879&gt;0,'FTE Budget'!Q$17,"")</f>
        <v/>
      </c>
      <c r="D879" s="725" t="str">
        <f>IF(E879&gt;0,'FTE Budget'!T$17,"")</f>
        <v/>
      </c>
      <c r="E879" s="848">
        <f>SUMIF('FTE Budget'!AV:AV,'EPM Main Load'!B879,'FTE Budget'!AX:AX)</f>
        <v>0</v>
      </c>
      <c r="F879" s="737">
        <f>SUMIF('FTE Budget'!AV:AV,'EPM Main Load'!B879,'FTE Budget'!BD:BD)</f>
        <v>0</v>
      </c>
    </row>
    <row r="880" spans="1:6" ht="12.75">
      <c r="A880" s="722" t="str">
        <f t="shared" si="91"/>
        <v>TBD</v>
      </c>
      <c r="B880" s="722" t="str">
        <f t="shared" si="95"/>
        <v>STP</v>
      </c>
      <c r="C880" s="725" t="str">
        <f>IF(E880&gt;0,'FTE Budget'!X$17,"")</f>
        <v/>
      </c>
      <c r="D880" s="725" t="str">
        <f>IF(E880&gt;0,'FTE Budget'!AA$17,"")</f>
        <v/>
      </c>
      <c r="E880" s="848">
        <f>SUMIF('FTE Budget'!AV:AV,'EPM Main Load'!B880,'FTE Budget'!AY:AY)</f>
        <v>0</v>
      </c>
      <c r="F880" s="737">
        <f>SUMIF('FTE Budget'!AV:AV,'EPM Main Load'!B880,'FTE Budget'!BE:BE)</f>
        <v>0</v>
      </c>
    </row>
    <row r="881" spans="1:6" ht="12.75">
      <c r="A881" s="722" t="str">
        <f t="shared" si="91"/>
        <v>TBD</v>
      </c>
      <c r="B881" s="722" t="str">
        <f t="shared" si="95"/>
        <v>STP</v>
      </c>
      <c r="C881" s="725" t="str">
        <f>IF(E881&gt;0,'FTE Budget'!AE$17,"")</f>
        <v/>
      </c>
      <c r="D881" s="725" t="str">
        <f>IF(E881&gt;0,'FTE Budget'!AH$17,"")</f>
        <v/>
      </c>
      <c r="E881" s="848">
        <f>SUMIF('FTE Budget'!AV:AV,'EPM Main Load'!B881,'FTE Budget'!AZ:AZ)</f>
        <v>0</v>
      </c>
      <c r="F881" s="737">
        <f>SUMIF('FTE Budget'!AV:AV,'EPM Main Load'!B881,'FTE Budget'!BF:BF)</f>
        <v>0</v>
      </c>
    </row>
    <row r="882" spans="1:6" ht="12.75">
      <c r="A882" s="722" t="str">
        <f t="shared" si="91"/>
        <v>TBD</v>
      </c>
      <c r="B882" s="722" t="str">
        <f t="shared" si="95"/>
        <v>STP</v>
      </c>
      <c r="C882" s="725" t="str">
        <f>IF(E882&gt;0,'FTE Budget'!AL$17,"")</f>
        <v/>
      </c>
      <c r="D882" s="725" t="str">
        <f>IF(E882&gt;0,'FTE Budget'!AO$17,"")</f>
        <v/>
      </c>
      <c r="E882" s="848">
        <f>SUMIF('FTE Budget'!AV:AV,'EPM Main Load'!B882,'FTE Budget'!BA:BA)</f>
        <v>0</v>
      </c>
      <c r="F882" s="737">
        <f>SUMIF('FTE Budget'!AV:AV,'EPM Main Load'!B882,'FTE Budget'!BG:BG)</f>
        <v>0</v>
      </c>
    </row>
    <row r="883" spans="1:6" ht="12.75">
      <c r="A883" s="722" t="str">
        <f t="shared" si="91"/>
        <v>TBD</v>
      </c>
      <c r="B883" s="722" t="str">
        <f t="shared" si="95"/>
        <v>STP</v>
      </c>
      <c r="C883" s="725" t="str">
        <f>IF(E883&gt;0,'FTE Budget'!J$17,"")</f>
        <v/>
      </c>
      <c r="D883" s="725" t="str">
        <f>IF(E883&gt;0,'FTE Budget'!M$17,"")</f>
        <v/>
      </c>
    </row>
    <row r="884" spans="1:6" ht="12.75">
      <c r="A884" s="722" t="str">
        <f t="shared" si="91"/>
        <v>TBD</v>
      </c>
      <c r="B884" s="722" t="str">
        <f t="shared" si="95"/>
        <v>STP</v>
      </c>
      <c r="C884" s="725" t="str">
        <f>IF(E884&gt;0,'FTE Budget'!Q$17,"")</f>
        <v/>
      </c>
      <c r="D884" s="725" t="str">
        <f>IF(E884&gt;0,'FTE Budget'!T$17,"")</f>
        <v/>
      </c>
    </row>
    <row r="885" spans="1:6" ht="12.75">
      <c r="A885" s="722" t="str">
        <f t="shared" si="91"/>
        <v>TBD</v>
      </c>
      <c r="B885" s="722" t="str">
        <f t="shared" si="95"/>
        <v>STP</v>
      </c>
      <c r="C885" s="725" t="str">
        <f>IF(E885&gt;0,'FTE Budget'!X$17,"")</f>
        <v/>
      </c>
      <c r="D885" s="725" t="str">
        <f>IF(E885&gt;0,'FTE Budget'!AA$17,"")</f>
        <v/>
      </c>
    </row>
    <row r="886" spans="1:6" ht="12.75">
      <c r="A886" s="722" t="str">
        <f t="shared" si="91"/>
        <v>TBD</v>
      </c>
      <c r="B886" s="722" t="str">
        <f t="shared" si="95"/>
        <v>STP</v>
      </c>
      <c r="C886" s="725" t="str">
        <f>IF(E886&gt;0,'FTE Budget'!AE$17,"")</f>
        <v/>
      </c>
      <c r="D886" s="725" t="str">
        <f>IF(E886&gt;0,'FTE Budget'!AH$17,"")</f>
        <v/>
      </c>
    </row>
    <row r="887" spans="1:6" ht="12.75">
      <c r="A887" s="722" t="str">
        <f t="shared" si="91"/>
        <v>TBD</v>
      </c>
      <c r="B887" s="722" t="str">
        <f t="shared" si="95"/>
        <v>STP</v>
      </c>
      <c r="C887" s="725" t="str">
        <f>IF(E887&gt;0,'FTE Budget'!AL$17,"")</f>
        <v/>
      </c>
      <c r="D887" s="725" t="str">
        <f>IF(E887&gt;0,'FTE Budget'!AO$17,"")</f>
        <v/>
      </c>
    </row>
    <row r="888" spans="1:6" ht="12.75">
      <c r="A888" s="722" t="str">
        <f t="shared" si="91"/>
        <v>TBD</v>
      </c>
      <c r="B888" s="722" t="s">
        <v>413</v>
      </c>
      <c r="C888" s="725" t="str">
        <f>IF(E888&gt;0,'FTE Budget'!J$17,"")</f>
        <v/>
      </c>
      <c r="D888" s="725" t="str">
        <f>IF(E888&gt;0,'FTE Budget'!M$17,"")</f>
        <v/>
      </c>
      <c r="E888" s="848">
        <f>SUMIF('FTE Budget'!AV:AV,'EPM Main Load'!B888,'FTE Budget'!AW:AW)</f>
        <v>0</v>
      </c>
      <c r="F888" s="737">
        <f>SUMIF('FTE Budget'!AV:AV,'EPM Main Load'!B888,'FTE Budget'!BC:BC)</f>
        <v>0</v>
      </c>
    </row>
    <row r="889" spans="1:6" ht="12.75">
      <c r="A889" s="722" t="str">
        <f t="shared" si="91"/>
        <v>TBD</v>
      </c>
      <c r="B889" s="722" t="str">
        <f t="shared" ref="B889:B897" si="96">B888</f>
        <v>STPS</v>
      </c>
      <c r="C889" s="725" t="str">
        <f>IF(E889&gt;0,'FTE Budget'!Q$17,"")</f>
        <v/>
      </c>
      <c r="D889" s="725" t="str">
        <f>IF(E889&gt;0,'FTE Budget'!T$17,"")</f>
        <v/>
      </c>
      <c r="E889" s="848">
        <f>SUMIF('FTE Budget'!AV:AV,'EPM Main Load'!B889,'FTE Budget'!AX:AX)</f>
        <v>0</v>
      </c>
      <c r="F889" s="737">
        <f>SUMIF('FTE Budget'!AV:AV,'EPM Main Load'!B889,'FTE Budget'!BD:BD)</f>
        <v>0</v>
      </c>
    </row>
    <row r="890" spans="1:6" ht="12.75">
      <c r="A890" s="722" t="str">
        <f t="shared" si="91"/>
        <v>TBD</v>
      </c>
      <c r="B890" s="722" t="str">
        <f t="shared" si="96"/>
        <v>STPS</v>
      </c>
      <c r="C890" s="725" t="str">
        <f>IF(E890&gt;0,'FTE Budget'!X$17,"")</f>
        <v/>
      </c>
      <c r="D890" s="725" t="str">
        <f>IF(E890&gt;0,'FTE Budget'!AA$17,"")</f>
        <v/>
      </c>
      <c r="E890" s="848">
        <f>SUMIF('FTE Budget'!AV:AV,'EPM Main Load'!B890,'FTE Budget'!AY:AY)</f>
        <v>0</v>
      </c>
      <c r="F890" s="737">
        <f>SUMIF('FTE Budget'!AV:AV,'EPM Main Load'!B890,'FTE Budget'!BE:BE)</f>
        <v>0</v>
      </c>
    </row>
    <row r="891" spans="1:6" ht="12.75">
      <c r="A891" s="722" t="str">
        <f t="shared" si="91"/>
        <v>TBD</v>
      </c>
      <c r="B891" s="722" t="str">
        <f t="shared" si="96"/>
        <v>STPS</v>
      </c>
      <c r="C891" s="725" t="str">
        <f>IF(E891&gt;0,'FTE Budget'!AE$17,"")</f>
        <v/>
      </c>
      <c r="D891" s="725" t="str">
        <f>IF(E891&gt;0,'FTE Budget'!AH$17,"")</f>
        <v/>
      </c>
      <c r="E891" s="848">
        <f>SUMIF('FTE Budget'!AV:AV,'EPM Main Load'!B891,'FTE Budget'!AZ:AZ)</f>
        <v>0</v>
      </c>
      <c r="F891" s="737">
        <f>SUMIF('FTE Budget'!AV:AV,'EPM Main Load'!B891,'FTE Budget'!BF:BF)</f>
        <v>0</v>
      </c>
    </row>
    <row r="892" spans="1:6" ht="12.75">
      <c r="A892" s="722" t="str">
        <f t="shared" si="91"/>
        <v>TBD</v>
      </c>
      <c r="B892" s="722" t="str">
        <f t="shared" si="96"/>
        <v>STPS</v>
      </c>
      <c r="C892" s="725" t="str">
        <f>IF(E892&gt;0,'FTE Budget'!AL$17,"")</f>
        <v/>
      </c>
      <c r="D892" s="725" t="str">
        <f>IF(E892&gt;0,'FTE Budget'!AO$17,"")</f>
        <v/>
      </c>
      <c r="E892" s="848">
        <f>SUMIF('FTE Budget'!AV:AV,'EPM Main Load'!B892,'FTE Budget'!BA:BA)</f>
        <v>0</v>
      </c>
      <c r="F892" s="737">
        <f>SUMIF('FTE Budget'!AV:AV,'EPM Main Load'!B892,'FTE Budget'!BG:BG)</f>
        <v>0</v>
      </c>
    </row>
    <row r="893" spans="1:6" ht="12.75">
      <c r="A893" s="722" t="str">
        <f t="shared" si="91"/>
        <v>TBD</v>
      </c>
      <c r="B893" s="722" t="str">
        <f t="shared" si="96"/>
        <v>STPS</v>
      </c>
      <c r="C893" s="725" t="str">
        <f>IF(E893&gt;0,'FTE Budget'!J$17,"")</f>
        <v/>
      </c>
      <c r="D893" s="725" t="str">
        <f>IF(E893&gt;0,'FTE Budget'!M$17,"")</f>
        <v/>
      </c>
    </row>
    <row r="894" spans="1:6" ht="12.75">
      <c r="A894" s="722" t="str">
        <f t="shared" si="91"/>
        <v>TBD</v>
      </c>
      <c r="B894" s="722" t="str">
        <f t="shared" si="96"/>
        <v>STPS</v>
      </c>
      <c r="C894" s="725" t="str">
        <f>IF(E894&gt;0,'FTE Budget'!Q$17,"")</f>
        <v/>
      </c>
      <c r="D894" s="725" t="str">
        <f>IF(E894&gt;0,'FTE Budget'!T$17,"")</f>
        <v/>
      </c>
    </row>
    <row r="895" spans="1:6" ht="12.75">
      <c r="A895" s="722" t="str">
        <f t="shared" si="91"/>
        <v>TBD</v>
      </c>
      <c r="B895" s="722" t="str">
        <f t="shared" si="96"/>
        <v>STPS</v>
      </c>
      <c r="C895" s="725" t="str">
        <f>IF(E895&gt;0,'FTE Budget'!X$17,"")</f>
        <v/>
      </c>
      <c r="D895" s="725" t="str">
        <f>IF(E895&gt;0,'FTE Budget'!AA$17,"")</f>
        <v/>
      </c>
    </row>
    <row r="896" spans="1:6" ht="12.75">
      <c r="A896" s="722" t="str">
        <f t="shared" si="91"/>
        <v>TBD</v>
      </c>
      <c r="B896" s="722" t="str">
        <f t="shared" si="96"/>
        <v>STPS</v>
      </c>
      <c r="C896" s="725" t="str">
        <f>IF(E896&gt;0,'FTE Budget'!AE$17,"")</f>
        <v/>
      </c>
      <c r="D896" s="725" t="str">
        <f>IF(E896&gt;0,'FTE Budget'!AH$17,"")</f>
        <v/>
      </c>
    </row>
    <row r="897" spans="1:6" ht="12.75">
      <c r="A897" s="722" t="str">
        <f t="shared" si="91"/>
        <v>TBD</v>
      </c>
      <c r="B897" s="722" t="str">
        <f t="shared" si="96"/>
        <v>STPS</v>
      </c>
      <c r="C897" s="725" t="str">
        <f>IF(E897&gt;0,'FTE Budget'!AL$17,"")</f>
        <v/>
      </c>
      <c r="D897" s="725" t="str">
        <f>IF(E897&gt;0,'FTE Budget'!AO$17,"")</f>
        <v/>
      </c>
    </row>
    <row r="898" spans="1:6" ht="12.75">
      <c r="A898" s="722" t="str">
        <f t="shared" si="91"/>
        <v>TBD</v>
      </c>
      <c r="B898" s="722" t="s">
        <v>414</v>
      </c>
      <c r="C898" s="725" t="str">
        <f>IF(E898&gt;0,'FTE Budget'!J$17,"")</f>
        <v/>
      </c>
      <c r="D898" s="725" t="str">
        <f>IF(E898&gt;0,'FTE Budget'!M$17,"")</f>
        <v/>
      </c>
      <c r="E898" s="848">
        <f>SUMIF('FTE Budget'!AV:AV,'EPM Main Load'!B898,'FTE Budget'!AW:AW)</f>
        <v>0</v>
      </c>
      <c r="F898" s="737">
        <f>SUMIF('FTE Budget'!AV:AV,'EPM Main Load'!B898,'FTE Budget'!BC:BC)</f>
        <v>0</v>
      </c>
    </row>
    <row r="899" spans="1:6" ht="12.75">
      <c r="A899" s="722" t="str">
        <f t="shared" si="91"/>
        <v>TBD</v>
      </c>
      <c r="B899" s="722" t="str">
        <f t="shared" ref="B899:B907" si="97">B898</f>
        <v>STS</v>
      </c>
      <c r="C899" s="725" t="str">
        <f>IF(E899&gt;0,'FTE Budget'!Q$17,"")</f>
        <v/>
      </c>
      <c r="D899" s="725" t="str">
        <f>IF(E899&gt;0,'FTE Budget'!T$17,"")</f>
        <v/>
      </c>
      <c r="E899" s="848">
        <f>SUMIF('FTE Budget'!AV:AV,'EPM Main Load'!B899,'FTE Budget'!AX:AX)</f>
        <v>0</v>
      </c>
      <c r="F899" s="737">
        <f>SUMIF('FTE Budget'!AV:AV,'EPM Main Load'!B899,'FTE Budget'!BD:BD)</f>
        <v>0</v>
      </c>
    </row>
    <row r="900" spans="1:6" ht="12.75">
      <c r="A900" s="722" t="str">
        <f t="shared" si="91"/>
        <v>TBD</v>
      </c>
      <c r="B900" s="722" t="str">
        <f t="shared" si="97"/>
        <v>STS</v>
      </c>
      <c r="C900" s="725" t="str">
        <f>IF(E900&gt;0,'FTE Budget'!X$17,"")</f>
        <v/>
      </c>
      <c r="D900" s="725" t="str">
        <f>IF(E900&gt;0,'FTE Budget'!AA$17,"")</f>
        <v/>
      </c>
      <c r="E900" s="848">
        <f>SUMIF('FTE Budget'!AV:AV,'EPM Main Load'!B900,'FTE Budget'!AY:AY)</f>
        <v>0</v>
      </c>
      <c r="F900" s="737">
        <f>SUMIF('FTE Budget'!AV:AV,'EPM Main Load'!B900,'FTE Budget'!BE:BE)</f>
        <v>0</v>
      </c>
    </row>
    <row r="901" spans="1:6" ht="12.75">
      <c r="A901" s="722" t="str">
        <f t="shared" si="91"/>
        <v>TBD</v>
      </c>
      <c r="B901" s="722" t="str">
        <f t="shared" si="97"/>
        <v>STS</v>
      </c>
      <c r="C901" s="725" t="str">
        <f>IF(E901&gt;0,'FTE Budget'!AE$17,"")</f>
        <v/>
      </c>
      <c r="D901" s="725" t="str">
        <f>IF(E901&gt;0,'FTE Budget'!AH$17,"")</f>
        <v/>
      </c>
      <c r="E901" s="848">
        <f>SUMIF('FTE Budget'!AV:AV,'EPM Main Load'!B901,'FTE Budget'!AZ:AZ)</f>
        <v>0</v>
      </c>
      <c r="F901" s="737">
        <f>SUMIF('FTE Budget'!AV:AV,'EPM Main Load'!B901,'FTE Budget'!BF:BF)</f>
        <v>0</v>
      </c>
    </row>
    <row r="902" spans="1:6" ht="12.75">
      <c r="A902" s="722" t="str">
        <f t="shared" si="91"/>
        <v>TBD</v>
      </c>
      <c r="B902" s="722" t="str">
        <f t="shared" si="97"/>
        <v>STS</v>
      </c>
      <c r="C902" s="725" t="str">
        <f>IF(E902&gt;0,'FTE Budget'!AL$17,"")</f>
        <v/>
      </c>
      <c r="D902" s="725" t="str">
        <f>IF(E902&gt;0,'FTE Budget'!AO$17,"")</f>
        <v/>
      </c>
      <c r="E902" s="848">
        <f>SUMIF('FTE Budget'!AV:AV,'EPM Main Load'!B902,'FTE Budget'!BA:BA)</f>
        <v>0</v>
      </c>
      <c r="F902" s="737">
        <f>SUMIF('FTE Budget'!AV:AV,'EPM Main Load'!B902,'FTE Budget'!BG:BG)</f>
        <v>0</v>
      </c>
    </row>
    <row r="903" spans="1:6" ht="12.75">
      <c r="A903" s="722" t="str">
        <f t="shared" si="91"/>
        <v>TBD</v>
      </c>
      <c r="B903" s="722" t="str">
        <f t="shared" si="97"/>
        <v>STS</v>
      </c>
      <c r="C903" s="725" t="str">
        <f>IF(E903&gt;0,'FTE Budget'!J$17,"")</f>
        <v/>
      </c>
      <c r="D903" s="725" t="str">
        <f>IF(E903&gt;0,'FTE Budget'!M$17,"")</f>
        <v/>
      </c>
    </row>
    <row r="904" spans="1:6" ht="12.75">
      <c r="A904" s="722" t="str">
        <f t="shared" si="91"/>
        <v>TBD</v>
      </c>
      <c r="B904" s="722" t="str">
        <f t="shared" si="97"/>
        <v>STS</v>
      </c>
      <c r="C904" s="725" t="str">
        <f>IF(E904&gt;0,'FTE Budget'!Q$17,"")</f>
        <v/>
      </c>
      <c r="D904" s="725" t="str">
        <f>IF(E904&gt;0,'FTE Budget'!T$17,"")</f>
        <v/>
      </c>
    </row>
    <row r="905" spans="1:6" ht="12.75">
      <c r="A905" s="722" t="str">
        <f t="shared" ref="A905:A968" si="98">$D$5</f>
        <v>TBD</v>
      </c>
      <c r="B905" s="722" t="str">
        <f t="shared" si="97"/>
        <v>STS</v>
      </c>
      <c r="C905" s="725" t="str">
        <f>IF(E905&gt;0,'FTE Budget'!X$17,"")</f>
        <v/>
      </c>
      <c r="D905" s="725" t="str">
        <f>IF(E905&gt;0,'FTE Budget'!AA$17,"")</f>
        <v/>
      </c>
    </row>
    <row r="906" spans="1:6" ht="12.75">
      <c r="A906" s="722" t="str">
        <f t="shared" si="98"/>
        <v>TBD</v>
      </c>
      <c r="B906" s="722" t="str">
        <f t="shared" si="97"/>
        <v>STS</v>
      </c>
      <c r="C906" s="725" t="str">
        <f>IF(E906&gt;0,'FTE Budget'!AE$17,"")</f>
        <v/>
      </c>
      <c r="D906" s="725" t="str">
        <f>IF(E906&gt;0,'FTE Budget'!AH$17,"")</f>
        <v/>
      </c>
    </row>
    <row r="907" spans="1:6" ht="12.75">
      <c r="A907" s="722" t="str">
        <f t="shared" si="98"/>
        <v>TBD</v>
      </c>
      <c r="B907" s="722" t="str">
        <f t="shared" si="97"/>
        <v>STS</v>
      </c>
      <c r="C907" s="725" t="str">
        <f>IF(E907&gt;0,'FTE Budget'!AL$17,"")</f>
        <v/>
      </c>
      <c r="D907" s="725" t="str">
        <f>IF(E907&gt;0,'FTE Budget'!AO$17,"")</f>
        <v/>
      </c>
    </row>
    <row r="908" spans="1:6" s="840" customFormat="1" ht="12.75">
      <c r="A908" s="726" t="str">
        <f t="shared" si="98"/>
        <v>TBD</v>
      </c>
      <c r="B908" s="722" t="s">
        <v>415</v>
      </c>
      <c r="C908" s="841" t="str">
        <f>IF(E908&gt;0,'FTE Budget'!J$17,"")</f>
        <v/>
      </c>
      <c r="D908" s="841" t="str">
        <f>IF(E908&gt;0,'FTE Budget'!M$17,"")</f>
        <v/>
      </c>
      <c r="E908" s="850">
        <f>SUMIF('FTE Budget'!AV:AV,'EPM Main Load'!B908,'FTE Budget'!AW:AW)</f>
        <v>0</v>
      </c>
      <c r="F908" s="737">
        <f>SUMIF('FTE Budget'!AV:AV,'EPM Main Load'!B908,'FTE Budget'!BC:BC)</f>
        <v>0</v>
      </c>
    </row>
    <row r="909" spans="1:6" ht="12.75">
      <c r="A909" s="722" t="str">
        <f t="shared" si="98"/>
        <v>TBD</v>
      </c>
      <c r="B909" s="722" t="str">
        <f t="shared" ref="B909:B917" si="99">B908</f>
        <v>CEEA</v>
      </c>
      <c r="C909" s="725" t="str">
        <f>IF(E909&gt;0,'FTE Budget'!Q$17,"")</f>
        <v/>
      </c>
      <c r="D909" s="725" t="str">
        <f>IF(E909&gt;0,'FTE Budget'!T$17,"")</f>
        <v/>
      </c>
      <c r="E909" s="848">
        <f>SUMIF('FTE Budget'!AV:AV,'EPM Main Load'!B909,'FTE Budget'!AX:AX)</f>
        <v>0</v>
      </c>
      <c r="F909" s="737">
        <f>SUMIF('FTE Budget'!AV:AV,'EPM Main Load'!B909,'FTE Budget'!BD:BD)</f>
        <v>0</v>
      </c>
    </row>
    <row r="910" spans="1:6" ht="12.75">
      <c r="A910" s="722" t="str">
        <f t="shared" si="98"/>
        <v>TBD</v>
      </c>
      <c r="B910" s="722" t="str">
        <f t="shared" si="99"/>
        <v>CEEA</v>
      </c>
      <c r="C910" s="725" t="str">
        <f>IF(E910&gt;0,'FTE Budget'!X$17,"")</f>
        <v/>
      </c>
      <c r="D910" s="725" t="str">
        <f>IF(E910&gt;0,'FTE Budget'!AA$17,"")</f>
        <v/>
      </c>
      <c r="E910" s="848">
        <f>SUMIF('FTE Budget'!AV:AV,'EPM Main Load'!B910,'FTE Budget'!AY:AY)</f>
        <v>0</v>
      </c>
      <c r="F910" s="737">
        <f>SUMIF('FTE Budget'!AV:AV,'EPM Main Load'!B910,'FTE Budget'!BE:BE)</f>
        <v>0</v>
      </c>
    </row>
    <row r="911" spans="1:6" ht="12.75">
      <c r="A911" s="722" t="str">
        <f t="shared" si="98"/>
        <v>TBD</v>
      </c>
      <c r="B911" s="722" t="str">
        <f t="shared" si="99"/>
        <v>CEEA</v>
      </c>
      <c r="C911" s="725" t="str">
        <f>IF(E911&gt;0,'FTE Budget'!AE$17,"")</f>
        <v/>
      </c>
      <c r="D911" s="725" t="str">
        <f>IF(E911&gt;0,'FTE Budget'!AH$17,"")</f>
        <v/>
      </c>
      <c r="E911" s="848">
        <f>SUMIF('FTE Budget'!AV:AV,'EPM Main Load'!B911,'FTE Budget'!AZ:AZ)</f>
        <v>0</v>
      </c>
      <c r="F911" s="737">
        <f>SUMIF('FTE Budget'!AV:AV,'EPM Main Load'!B911,'FTE Budget'!BF:BF)</f>
        <v>0</v>
      </c>
    </row>
    <row r="912" spans="1:6" ht="12.75">
      <c r="A912" s="722" t="str">
        <f t="shared" si="98"/>
        <v>TBD</v>
      </c>
      <c r="B912" s="722" t="str">
        <f t="shared" si="99"/>
        <v>CEEA</v>
      </c>
      <c r="C912" s="725" t="str">
        <f>IF(E912&gt;0,'FTE Budget'!AL$17,"")</f>
        <v/>
      </c>
      <c r="D912" s="725" t="str">
        <f>IF(E912&gt;0,'FTE Budget'!AO$17,"")</f>
        <v/>
      </c>
      <c r="E912" s="848">
        <f>SUMIF('FTE Budget'!AV:AV,'EPM Main Load'!B912,'FTE Budget'!BA:BA)</f>
        <v>0</v>
      </c>
      <c r="F912" s="737">
        <f>SUMIF('FTE Budget'!AV:AV,'EPM Main Load'!B912,'FTE Budget'!BG:BG)</f>
        <v>0</v>
      </c>
    </row>
    <row r="913" spans="1:6" ht="12.75">
      <c r="A913" s="722" t="str">
        <f t="shared" si="98"/>
        <v>TBD</v>
      </c>
      <c r="B913" s="722" t="str">
        <f t="shared" si="99"/>
        <v>CEEA</v>
      </c>
      <c r="C913" s="725" t="str">
        <f>IF(E913&gt;0,'FTE Budget'!J$17,"")</f>
        <v/>
      </c>
      <c r="D913" s="725" t="str">
        <f>IF(E913&gt;0,'FTE Budget'!M$17,"")</f>
        <v/>
      </c>
    </row>
    <row r="914" spans="1:6" ht="12.75">
      <c r="A914" s="722" t="str">
        <f t="shared" si="98"/>
        <v>TBD</v>
      </c>
      <c r="B914" s="722" t="str">
        <f t="shared" si="99"/>
        <v>CEEA</v>
      </c>
      <c r="C914" s="725" t="str">
        <f>IF(E914&gt;0,'FTE Budget'!Q$17,"")</f>
        <v/>
      </c>
      <c r="D914" s="725" t="str">
        <f>IF(E914&gt;0,'FTE Budget'!T$17,"")</f>
        <v/>
      </c>
    </row>
    <row r="915" spans="1:6" ht="12.75">
      <c r="A915" s="722" t="str">
        <f t="shared" si="98"/>
        <v>TBD</v>
      </c>
      <c r="B915" s="722" t="str">
        <f t="shared" si="99"/>
        <v>CEEA</v>
      </c>
      <c r="C915" s="725" t="str">
        <f>IF(E915&gt;0,'FTE Budget'!X$17,"")</f>
        <v/>
      </c>
      <c r="D915" s="725" t="str">
        <f>IF(E915&gt;0,'FTE Budget'!AA$17,"")</f>
        <v/>
      </c>
    </row>
    <row r="916" spans="1:6" ht="12.75">
      <c r="A916" s="722" t="str">
        <f t="shared" si="98"/>
        <v>TBD</v>
      </c>
      <c r="B916" s="722" t="str">
        <f t="shared" si="99"/>
        <v>CEEA</v>
      </c>
      <c r="C916" s="725" t="str">
        <f>IF(E916&gt;0,'FTE Budget'!AE$17,"")</f>
        <v/>
      </c>
      <c r="D916" s="725" t="str">
        <f>IF(E916&gt;0,'FTE Budget'!AH$17,"")</f>
        <v/>
      </c>
    </row>
    <row r="917" spans="1:6" ht="12.75">
      <c r="A917" s="722" t="str">
        <f t="shared" si="98"/>
        <v>TBD</v>
      </c>
      <c r="B917" s="722" t="str">
        <f t="shared" si="99"/>
        <v>CEEA</v>
      </c>
      <c r="C917" s="725" t="str">
        <f>IF(E917&gt;0,'FTE Budget'!AL$17,"")</f>
        <v/>
      </c>
      <c r="D917" s="725" t="str">
        <f>IF(E917&gt;0,'FTE Budget'!AO$17,"")</f>
        <v/>
      </c>
    </row>
    <row r="918" spans="1:6" ht="12.75">
      <c r="A918" s="722" t="str">
        <f t="shared" si="98"/>
        <v>TBD</v>
      </c>
      <c r="B918" s="726" t="s">
        <v>416</v>
      </c>
      <c r="C918" s="725" t="str">
        <f>IF(E918&gt;0,'FTE Budget'!J$17,"")</f>
        <v/>
      </c>
      <c r="D918" s="725" t="str">
        <f>IF(E918&gt;0,'FTE Budget'!M$17,"")</f>
        <v/>
      </c>
      <c r="E918" s="848">
        <f>SUMIF('FTE Budget'!AV:AV,'EPM Main Load'!B918,'FTE Budget'!AW:AW)</f>
        <v>0</v>
      </c>
      <c r="F918" s="737">
        <f>SUMIF('FTE Budget'!AV:AV,'EPM Main Load'!B918,'FTE Budget'!BC:BC)</f>
        <v>0</v>
      </c>
    </row>
    <row r="919" spans="1:6" ht="12.75">
      <c r="A919" s="722" t="str">
        <f t="shared" si="98"/>
        <v>TBD</v>
      </c>
      <c r="B919" s="726" t="str">
        <f>B918</f>
        <v>CEEE</v>
      </c>
      <c r="C919" s="725" t="str">
        <f>IF(E919&gt;0,'FTE Budget'!Q$17,"")</f>
        <v/>
      </c>
      <c r="D919" s="725" t="str">
        <f>IF(E919&gt;0,'FTE Budget'!T$17,"")</f>
        <v/>
      </c>
      <c r="E919" s="848">
        <f>SUMIF('FTE Budget'!AV:AV,'EPM Main Load'!B919,'FTE Budget'!AX:AX)</f>
        <v>0</v>
      </c>
      <c r="F919" s="737">
        <f>SUMIF('FTE Budget'!AV:AV,'EPM Main Load'!B919,'FTE Budget'!BD:BD)</f>
        <v>0</v>
      </c>
    </row>
    <row r="920" spans="1:6" ht="12.75">
      <c r="A920" s="722" t="str">
        <f t="shared" si="98"/>
        <v>TBD</v>
      </c>
      <c r="B920" s="726" t="str">
        <f t="shared" ref="B920:B927" si="100">B919</f>
        <v>CEEE</v>
      </c>
      <c r="C920" s="725" t="str">
        <f>IF(E920&gt;0,'FTE Budget'!X$17,"")</f>
        <v/>
      </c>
      <c r="D920" s="725" t="str">
        <f>IF(E920&gt;0,'FTE Budget'!AA$17,"")</f>
        <v/>
      </c>
      <c r="E920" s="848">
        <f>SUMIF('FTE Budget'!AV:AV,'EPM Main Load'!B920,'FTE Budget'!AY:AY)</f>
        <v>0</v>
      </c>
      <c r="F920" s="737">
        <f>SUMIF('FTE Budget'!AV:AV,'EPM Main Load'!B920,'FTE Budget'!BE:BE)</f>
        <v>0</v>
      </c>
    </row>
    <row r="921" spans="1:6" ht="12.75">
      <c r="A921" s="722" t="str">
        <f t="shared" si="98"/>
        <v>TBD</v>
      </c>
      <c r="B921" s="726" t="str">
        <f t="shared" si="100"/>
        <v>CEEE</v>
      </c>
      <c r="C921" s="725" t="str">
        <f>IF(E921&gt;0,'FTE Budget'!AE$17,"")</f>
        <v/>
      </c>
      <c r="D921" s="725" t="str">
        <f>IF(E921&gt;0,'FTE Budget'!AH$17,"")</f>
        <v/>
      </c>
      <c r="E921" s="848">
        <f>SUMIF('FTE Budget'!AV:AV,'EPM Main Load'!B921,'FTE Budget'!AZ:AZ)</f>
        <v>0</v>
      </c>
      <c r="F921" s="737">
        <f>SUMIF('FTE Budget'!AV:AV,'EPM Main Load'!B921,'FTE Budget'!BF:BF)</f>
        <v>0</v>
      </c>
    </row>
    <row r="922" spans="1:6" ht="12.75">
      <c r="A922" s="722" t="str">
        <f t="shared" si="98"/>
        <v>TBD</v>
      </c>
      <c r="B922" s="726" t="str">
        <f t="shared" si="100"/>
        <v>CEEE</v>
      </c>
      <c r="C922" s="725" t="str">
        <f>IF(E922&gt;0,'FTE Budget'!AL$17,"")</f>
        <v/>
      </c>
      <c r="D922" s="725" t="str">
        <f>IF(E922&gt;0,'FTE Budget'!AO$17,"")</f>
        <v/>
      </c>
      <c r="E922" s="848">
        <f>SUMIF('FTE Budget'!AV:AV,'EPM Main Load'!B922,'FTE Budget'!BA:BA)</f>
        <v>0</v>
      </c>
      <c r="F922" s="737">
        <f>SUMIF('FTE Budget'!AV:AV,'EPM Main Load'!B922,'FTE Budget'!BG:BG)</f>
        <v>0</v>
      </c>
    </row>
    <row r="923" spans="1:6" ht="12.75">
      <c r="A923" s="722" t="str">
        <f t="shared" si="98"/>
        <v>TBD</v>
      </c>
      <c r="B923" s="726" t="str">
        <f t="shared" si="100"/>
        <v>CEEE</v>
      </c>
      <c r="C923" s="725" t="str">
        <f>IF(E923&gt;0,'FTE Budget'!J$17,"")</f>
        <v/>
      </c>
      <c r="D923" s="725" t="str">
        <f>IF(E923&gt;0,'FTE Budget'!M$17,"")</f>
        <v/>
      </c>
    </row>
    <row r="924" spans="1:6" ht="12.75">
      <c r="A924" s="722" t="str">
        <f t="shared" si="98"/>
        <v>TBD</v>
      </c>
      <c r="B924" s="726" t="str">
        <f t="shared" si="100"/>
        <v>CEEE</v>
      </c>
      <c r="C924" s="725" t="str">
        <f>IF(E924&gt;0,'FTE Budget'!Q$17,"")</f>
        <v/>
      </c>
      <c r="D924" s="725" t="str">
        <f>IF(E924&gt;0,'FTE Budget'!T$17,"")</f>
        <v/>
      </c>
    </row>
    <row r="925" spans="1:6" ht="12.75">
      <c r="A925" s="722" t="str">
        <f t="shared" si="98"/>
        <v>TBD</v>
      </c>
      <c r="B925" s="726" t="str">
        <f t="shared" si="100"/>
        <v>CEEE</v>
      </c>
      <c r="C925" s="725" t="str">
        <f>IF(E925&gt;0,'FTE Budget'!X$17,"")</f>
        <v/>
      </c>
      <c r="D925" s="725" t="str">
        <f>IF(E925&gt;0,'FTE Budget'!AA$17,"")</f>
        <v/>
      </c>
    </row>
    <row r="926" spans="1:6" ht="12.75">
      <c r="A926" s="722" t="str">
        <f t="shared" si="98"/>
        <v>TBD</v>
      </c>
      <c r="B926" s="726" t="str">
        <f t="shared" si="100"/>
        <v>CEEE</v>
      </c>
      <c r="C926" s="725" t="str">
        <f>IF(E926&gt;0,'FTE Budget'!AE$17,"")</f>
        <v/>
      </c>
      <c r="D926" s="725" t="str">
        <f>IF(E926&gt;0,'FTE Budget'!AH$17,"")</f>
        <v/>
      </c>
    </row>
    <row r="927" spans="1:6" ht="12.75">
      <c r="A927" s="722" t="str">
        <f t="shared" si="98"/>
        <v>TBD</v>
      </c>
      <c r="B927" s="726" t="str">
        <f t="shared" si="100"/>
        <v>CEEE</v>
      </c>
      <c r="C927" s="725" t="str">
        <f>IF(E927&gt;0,'FTE Budget'!AL$17,"")</f>
        <v/>
      </c>
      <c r="D927" s="725" t="str">
        <f>IF(E927&gt;0,'FTE Budget'!AO$17,"")</f>
        <v/>
      </c>
    </row>
    <row r="928" spans="1:6" ht="12.75">
      <c r="A928" s="722" t="str">
        <f t="shared" si="98"/>
        <v>TBD</v>
      </c>
      <c r="B928" s="726" t="s">
        <v>417</v>
      </c>
      <c r="C928" s="725" t="str">
        <f>IF(E928&gt;0,'FTE Budget'!J$17,"")</f>
        <v/>
      </c>
      <c r="D928" s="725" t="str">
        <f>IF(E928&gt;0,'FTE Budget'!M$17,"")</f>
        <v/>
      </c>
      <c r="E928" s="848">
        <f>SUMIF('FTE Budget'!AV:AV,'EPM Main Load'!B928,'FTE Budget'!AW:AW)</f>
        <v>0</v>
      </c>
      <c r="F928" s="737">
        <f>SUMIF('FTE Budget'!AV:AV,'EPM Main Load'!B928,'FTE Budget'!BC:BC)</f>
        <v>0</v>
      </c>
    </row>
    <row r="929" spans="1:6" ht="12.75">
      <c r="A929" s="722" t="str">
        <f t="shared" si="98"/>
        <v>TBD</v>
      </c>
      <c r="B929" s="726" t="str">
        <f>B928</f>
        <v>CEEI</v>
      </c>
      <c r="C929" s="725" t="str">
        <f>IF(E929&gt;0,'FTE Budget'!Q$17,"")</f>
        <v/>
      </c>
      <c r="D929" s="725" t="str">
        <f>IF(E929&gt;0,'FTE Budget'!T$17,"")</f>
        <v/>
      </c>
      <c r="E929" s="848">
        <f>SUMIF('FTE Budget'!AV:AV,'EPM Main Load'!B929,'FTE Budget'!AX:AX)</f>
        <v>0</v>
      </c>
      <c r="F929" s="737">
        <f>SUMIF('FTE Budget'!AV:AV,'EPM Main Load'!B929,'FTE Budget'!BD:BD)</f>
        <v>0</v>
      </c>
    </row>
    <row r="930" spans="1:6" ht="12.75">
      <c r="A930" s="722" t="str">
        <f t="shared" si="98"/>
        <v>TBD</v>
      </c>
      <c r="B930" s="726" t="str">
        <f t="shared" ref="B930:B937" si="101">B929</f>
        <v>CEEI</v>
      </c>
      <c r="C930" s="725" t="str">
        <f>IF(E930&gt;0,'FTE Budget'!X$17,"")</f>
        <v/>
      </c>
      <c r="D930" s="725" t="str">
        <f>IF(E930&gt;0,'FTE Budget'!AA$17,"")</f>
        <v/>
      </c>
      <c r="E930" s="848">
        <f>SUMIF('FTE Budget'!AV:AV,'EPM Main Load'!B930,'FTE Budget'!AY:AY)</f>
        <v>0</v>
      </c>
      <c r="F930" s="737">
        <f>SUMIF('FTE Budget'!AV:AV,'EPM Main Load'!B930,'FTE Budget'!BE:BE)</f>
        <v>0</v>
      </c>
    </row>
    <row r="931" spans="1:6" ht="12.75">
      <c r="A931" s="722" t="str">
        <f t="shared" si="98"/>
        <v>TBD</v>
      </c>
      <c r="B931" s="726" t="str">
        <f t="shared" si="101"/>
        <v>CEEI</v>
      </c>
      <c r="C931" s="725" t="str">
        <f>IF(E931&gt;0,'FTE Budget'!AE$17,"")</f>
        <v/>
      </c>
      <c r="D931" s="725" t="str">
        <f>IF(E931&gt;0,'FTE Budget'!AH$17,"")</f>
        <v/>
      </c>
      <c r="E931" s="848">
        <f>SUMIF('FTE Budget'!AV:AV,'EPM Main Load'!B931,'FTE Budget'!AZ:AZ)</f>
        <v>0</v>
      </c>
      <c r="F931" s="737">
        <f>SUMIF('FTE Budget'!AV:AV,'EPM Main Load'!B931,'FTE Budget'!BF:BF)</f>
        <v>0</v>
      </c>
    </row>
    <row r="932" spans="1:6" ht="12.75">
      <c r="A932" s="722" t="str">
        <f t="shared" si="98"/>
        <v>TBD</v>
      </c>
      <c r="B932" s="726" t="str">
        <f t="shared" si="101"/>
        <v>CEEI</v>
      </c>
      <c r="C932" s="725" t="str">
        <f>IF(E932&gt;0,'FTE Budget'!AL$17,"")</f>
        <v/>
      </c>
      <c r="D932" s="725" t="str">
        <f>IF(E932&gt;0,'FTE Budget'!AO$17,"")</f>
        <v/>
      </c>
      <c r="E932" s="848">
        <f>SUMIF('FTE Budget'!AV:AV,'EPM Main Load'!B932,'FTE Budget'!BA:BA)</f>
        <v>0</v>
      </c>
      <c r="F932" s="737">
        <f>SUMIF('FTE Budget'!AV:AV,'EPM Main Load'!B932,'FTE Budget'!BG:BG)</f>
        <v>0</v>
      </c>
    </row>
    <row r="933" spans="1:6" ht="12.75">
      <c r="A933" s="722" t="str">
        <f t="shared" si="98"/>
        <v>TBD</v>
      </c>
      <c r="B933" s="726" t="str">
        <f t="shared" si="101"/>
        <v>CEEI</v>
      </c>
      <c r="C933" s="725" t="str">
        <f>IF(E933&gt;0,'FTE Budget'!J$17,"")</f>
        <v/>
      </c>
      <c r="D933" s="725" t="str">
        <f>IF(E933&gt;0,'FTE Budget'!M$17,"")</f>
        <v/>
      </c>
    </row>
    <row r="934" spans="1:6" ht="12.75">
      <c r="A934" s="722" t="str">
        <f t="shared" si="98"/>
        <v>TBD</v>
      </c>
      <c r="B934" s="726" t="str">
        <f t="shared" si="101"/>
        <v>CEEI</v>
      </c>
      <c r="C934" s="725" t="str">
        <f>IF(E934&gt;0,'FTE Budget'!Q$17,"")</f>
        <v/>
      </c>
      <c r="D934" s="725" t="str">
        <f>IF(E934&gt;0,'FTE Budget'!T$17,"")</f>
        <v/>
      </c>
    </row>
    <row r="935" spans="1:6" ht="12.75">
      <c r="A935" s="722" t="str">
        <f t="shared" si="98"/>
        <v>TBD</v>
      </c>
      <c r="B935" s="726" t="str">
        <f t="shared" si="101"/>
        <v>CEEI</v>
      </c>
      <c r="C935" s="725" t="str">
        <f>IF(E935&gt;0,'FTE Budget'!X$17,"")</f>
        <v/>
      </c>
      <c r="D935" s="725" t="str">
        <f>IF(E935&gt;0,'FTE Budget'!AA$17,"")</f>
        <v/>
      </c>
    </row>
    <row r="936" spans="1:6" ht="12.75">
      <c r="A936" s="722" t="str">
        <f t="shared" si="98"/>
        <v>TBD</v>
      </c>
      <c r="B936" s="726" t="str">
        <f t="shared" si="101"/>
        <v>CEEI</v>
      </c>
      <c r="C936" s="725" t="str">
        <f>IF(E936&gt;0,'FTE Budget'!AE$17,"")</f>
        <v/>
      </c>
      <c r="D936" s="725" t="str">
        <f>IF(E936&gt;0,'FTE Budget'!AH$17,"")</f>
        <v/>
      </c>
    </row>
    <row r="937" spans="1:6" ht="12.75">
      <c r="A937" s="722" t="str">
        <f t="shared" si="98"/>
        <v>TBD</v>
      </c>
      <c r="B937" s="726" t="str">
        <f t="shared" si="101"/>
        <v>CEEI</v>
      </c>
      <c r="C937" s="725" t="str">
        <f>IF(E937&gt;0,'FTE Budget'!AL$17,"")</f>
        <v/>
      </c>
      <c r="D937" s="725" t="str">
        <f>IF(E937&gt;0,'FTE Budget'!AO$17,"")</f>
        <v/>
      </c>
    </row>
    <row r="938" spans="1:6" ht="12.75">
      <c r="A938" s="722" t="str">
        <f t="shared" si="98"/>
        <v>TBD</v>
      </c>
      <c r="B938" s="726" t="s">
        <v>418</v>
      </c>
      <c r="C938" s="725" t="str">
        <f>IF(E938&gt;0,'FTE Budget'!J$17,"")</f>
        <v/>
      </c>
      <c r="D938" s="725" t="str">
        <f>IF(E938&gt;0,'FTE Budget'!M$17,"")</f>
        <v/>
      </c>
      <c r="E938" s="848">
        <f>SUMIF('FTE Budget'!AV:AV,'EPM Main Load'!B938,'FTE Budget'!AW:AW)</f>
        <v>0</v>
      </c>
      <c r="F938" s="737">
        <f>SUMIF('FTE Budget'!AV:AV,'EPM Main Load'!B938,'FTE Budget'!BC:BC)</f>
        <v>0</v>
      </c>
    </row>
    <row r="939" spans="1:6" ht="12.75">
      <c r="A939" s="722" t="str">
        <f t="shared" si="98"/>
        <v>TBD</v>
      </c>
      <c r="B939" s="726" t="str">
        <f>B938</f>
        <v>CEEO</v>
      </c>
      <c r="C939" s="725" t="str">
        <f>IF(E939&gt;0,'FTE Budget'!Q$17,"")</f>
        <v/>
      </c>
      <c r="D939" s="725" t="str">
        <f>IF(E939&gt;0,'FTE Budget'!T$17,"")</f>
        <v/>
      </c>
      <c r="E939" s="848">
        <f>SUMIF('FTE Budget'!AV:AV,'EPM Main Load'!B939,'FTE Budget'!AX:AX)</f>
        <v>0</v>
      </c>
      <c r="F939" s="737">
        <f>SUMIF('FTE Budget'!AV:AV,'EPM Main Load'!B939,'FTE Budget'!BD:BD)</f>
        <v>0</v>
      </c>
    </row>
    <row r="940" spans="1:6" ht="12.75">
      <c r="A940" s="722" t="str">
        <f t="shared" si="98"/>
        <v>TBD</v>
      </c>
      <c r="B940" s="726" t="str">
        <f t="shared" ref="B940:B947" si="102">B939</f>
        <v>CEEO</v>
      </c>
      <c r="C940" s="725" t="str">
        <f>IF(E940&gt;0,'FTE Budget'!X$17,"")</f>
        <v/>
      </c>
      <c r="D940" s="725" t="str">
        <f>IF(E940&gt;0,'FTE Budget'!AA$17,"")</f>
        <v/>
      </c>
      <c r="E940" s="848">
        <f>SUMIF('FTE Budget'!AV:AV,'EPM Main Load'!B940,'FTE Budget'!AY:AY)</f>
        <v>0</v>
      </c>
      <c r="F940" s="737">
        <f>SUMIF('FTE Budget'!AV:AV,'EPM Main Load'!B940,'FTE Budget'!BE:BE)</f>
        <v>0</v>
      </c>
    </row>
    <row r="941" spans="1:6" ht="12.75">
      <c r="A941" s="722" t="str">
        <f t="shared" si="98"/>
        <v>TBD</v>
      </c>
      <c r="B941" s="726" t="str">
        <f t="shared" si="102"/>
        <v>CEEO</v>
      </c>
      <c r="C941" s="725" t="str">
        <f>IF(E941&gt;0,'FTE Budget'!AE$17,"")</f>
        <v/>
      </c>
      <c r="D941" s="725" t="str">
        <f>IF(E941&gt;0,'FTE Budget'!AH$17,"")</f>
        <v/>
      </c>
      <c r="E941" s="848">
        <f>SUMIF('FTE Budget'!AV:AV,'EPM Main Load'!B941,'FTE Budget'!AZ:AZ)</f>
        <v>0</v>
      </c>
      <c r="F941" s="737">
        <f>SUMIF('FTE Budget'!AV:AV,'EPM Main Load'!B941,'FTE Budget'!BF:BF)</f>
        <v>0</v>
      </c>
    </row>
    <row r="942" spans="1:6" ht="12.75">
      <c r="A942" s="722" t="str">
        <f t="shared" si="98"/>
        <v>TBD</v>
      </c>
      <c r="B942" s="726" t="str">
        <f t="shared" si="102"/>
        <v>CEEO</v>
      </c>
      <c r="C942" s="725" t="str">
        <f>IF(E942&gt;0,'FTE Budget'!AL$17,"")</f>
        <v/>
      </c>
      <c r="D942" s="725" t="str">
        <f>IF(E942&gt;0,'FTE Budget'!AO$17,"")</f>
        <v/>
      </c>
      <c r="E942" s="848">
        <f>SUMIF('FTE Budget'!AV:AV,'EPM Main Load'!B942,'FTE Budget'!BA:BA)</f>
        <v>0</v>
      </c>
      <c r="F942" s="737">
        <f>SUMIF('FTE Budget'!AV:AV,'EPM Main Load'!B942,'FTE Budget'!BG:BG)</f>
        <v>0</v>
      </c>
    </row>
    <row r="943" spans="1:6" ht="12.75">
      <c r="A943" s="722" t="str">
        <f t="shared" si="98"/>
        <v>TBD</v>
      </c>
      <c r="B943" s="726" t="str">
        <f t="shared" si="102"/>
        <v>CEEO</v>
      </c>
      <c r="C943" s="725" t="str">
        <f>IF(E943&gt;0,'FTE Budget'!J$17,"")</f>
        <v/>
      </c>
      <c r="D943" s="725" t="str">
        <f>IF(E943&gt;0,'FTE Budget'!M$17,"")</f>
        <v/>
      </c>
    </row>
    <row r="944" spans="1:6" ht="12.75">
      <c r="A944" s="722" t="str">
        <f t="shared" si="98"/>
        <v>TBD</v>
      </c>
      <c r="B944" s="726" t="str">
        <f t="shared" si="102"/>
        <v>CEEO</v>
      </c>
      <c r="C944" s="725" t="str">
        <f>IF(E944&gt;0,'FTE Budget'!Q$17,"")</f>
        <v/>
      </c>
      <c r="D944" s="725" t="str">
        <f>IF(E944&gt;0,'FTE Budget'!T$17,"")</f>
        <v/>
      </c>
    </row>
    <row r="945" spans="1:6" ht="12.75">
      <c r="A945" s="722" t="str">
        <f t="shared" si="98"/>
        <v>TBD</v>
      </c>
      <c r="B945" s="726" t="str">
        <f t="shared" si="102"/>
        <v>CEEO</v>
      </c>
      <c r="C945" s="725" t="str">
        <f>IF(E945&gt;0,'FTE Budget'!X$17,"")</f>
        <v/>
      </c>
      <c r="D945" s="725" t="str">
        <f>IF(E945&gt;0,'FTE Budget'!AA$17,"")</f>
        <v/>
      </c>
    </row>
    <row r="946" spans="1:6" ht="12.75">
      <c r="A946" s="722" t="str">
        <f t="shared" si="98"/>
        <v>TBD</v>
      </c>
      <c r="B946" s="726" t="str">
        <f t="shared" si="102"/>
        <v>CEEO</v>
      </c>
      <c r="C946" s="725" t="str">
        <f>IF(E946&gt;0,'FTE Budget'!AE$17,"")</f>
        <v/>
      </c>
      <c r="D946" s="725" t="str">
        <f>IF(E946&gt;0,'FTE Budget'!AH$17,"")</f>
        <v/>
      </c>
    </row>
    <row r="947" spans="1:6" ht="12.75">
      <c r="A947" s="722" t="str">
        <f t="shared" si="98"/>
        <v>TBD</v>
      </c>
      <c r="B947" s="726" t="str">
        <f t="shared" si="102"/>
        <v>CEEO</v>
      </c>
      <c r="C947" s="725" t="str">
        <f>IF(E947&gt;0,'FTE Budget'!AL$17,"")</f>
        <v/>
      </c>
      <c r="D947" s="725" t="str">
        <f>IF(E947&gt;0,'FTE Budget'!AO$17,"")</f>
        <v/>
      </c>
    </row>
    <row r="948" spans="1:6" ht="12.75">
      <c r="A948" s="722" t="str">
        <f t="shared" si="98"/>
        <v>TBD</v>
      </c>
      <c r="B948" s="722" t="s">
        <v>419</v>
      </c>
      <c r="C948" s="725" t="str">
        <f>IF(E948&gt;0,'FTE Budget'!J$17,"")</f>
        <v/>
      </c>
      <c r="D948" s="725" t="str">
        <f>IF(E948&gt;0,'FTE Budget'!M$17,"")</f>
        <v/>
      </c>
      <c r="E948" s="848">
        <f>SUMIF('FTE Budget'!AV:AV,'EPM Main Load'!B948,'FTE Budget'!AW:AW)</f>
        <v>0</v>
      </c>
      <c r="F948" s="737">
        <f>SUMIF('FTE Budget'!AV:AV,'EPM Main Load'!B948,'FTE Budget'!BC:BC)</f>
        <v>0</v>
      </c>
    </row>
    <row r="949" spans="1:6" ht="12.75">
      <c r="A949" s="722" t="str">
        <f t="shared" si="98"/>
        <v>TBD</v>
      </c>
      <c r="B949" s="722" t="str">
        <f>B948</f>
        <v>CEEP</v>
      </c>
      <c r="C949" s="725" t="str">
        <f>IF(E949&gt;0,'FTE Budget'!Q$17,"")</f>
        <v/>
      </c>
      <c r="D949" s="725" t="str">
        <f>IF(E949&gt;0,'FTE Budget'!T$17,"")</f>
        <v/>
      </c>
      <c r="E949" s="848">
        <f>SUMIF('FTE Budget'!AV:AV,'EPM Main Load'!B949,'FTE Budget'!AX:AX)</f>
        <v>0</v>
      </c>
      <c r="F949" s="737">
        <f>SUMIF('FTE Budget'!AV:AV,'EPM Main Load'!B949,'FTE Budget'!BD:BD)</f>
        <v>0</v>
      </c>
    </row>
    <row r="950" spans="1:6" ht="12.75">
      <c r="A950" s="722" t="str">
        <f t="shared" si="98"/>
        <v>TBD</v>
      </c>
      <c r="B950" s="722" t="str">
        <f t="shared" ref="B950:B957" si="103">B949</f>
        <v>CEEP</v>
      </c>
      <c r="C950" s="725" t="str">
        <f>IF(E950&gt;0,'FTE Budget'!X$17,"")</f>
        <v/>
      </c>
      <c r="D950" s="725" t="str">
        <f>IF(E950&gt;0,'FTE Budget'!AA$17,"")</f>
        <v/>
      </c>
      <c r="E950" s="848">
        <f>SUMIF('FTE Budget'!AV:AV,'EPM Main Load'!B950,'FTE Budget'!AY:AY)</f>
        <v>0</v>
      </c>
      <c r="F950" s="737">
        <f>SUMIF('FTE Budget'!AV:AV,'EPM Main Load'!B950,'FTE Budget'!BE:BE)</f>
        <v>0</v>
      </c>
    </row>
    <row r="951" spans="1:6" ht="12.75">
      <c r="A951" s="722" t="str">
        <f t="shared" si="98"/>
        <v>TBD</v>
      </c>
      <c r="B951" s="722" t="str">
        <f t="shared" si="103"/>
        <v>CEEP</v>
      </c>
      <c r="C951" s="725" t="str">
        <f>IF(E951&gt;0,'FTE Budget'!AE$17,"")</f>
        <v/>
      </c>
      <c r="D951" s="725" t="str">
        <f>IF(E951&gt;0,'FTE Budget'!AH$17,"")</f>
        <v/>
      </c>
      <c r="E951" s="848">
        <f>SUMIF('FTE Budget'!AV:AV,'EPM Main Load'!B951,'FTE Budget'!AZ:AZ)</f>
        <v>0</v>
      </c>
      <c r="F951" s="737">
        <f>SUMIF('FTE Budget'!AV:AV,'EPM Main Load'!B951,'FTE Budget'!BF:BF)</f>
        <v>0</v>
      </c>
    </row>
    <row r="952" spans="1:6" ht="12.75">
      <c r="A952" s="722" t="str">
        <f t="shared" si="98"/>
        <v>TBD</v>
      </c>
      <c r="B952" s="722" t="str">
        <f t="shared" si="103"/>
        <v>CEEP</v>
      </c>
      <c r="C952" s="725" t="str">
        <f>IF(E952&gt;0,'FTE Budget'!AL$17,"")</f>
        <v/>
      </c>
      <c r="D952" s="725" t="str">
        <f>IF(E952&gt;0,'FTE Budget'!AO$17,"")</f>
        <v/>
      </c>
      <c r="E952" s="848">
        <f>SUMIF('FTE Budget'!AV:AV,'EPM Main Load'!B952,'FTE Budget'!BA:BA)</f>
        <v>0</v>
      </c>
      <c r="F952" s="737">
        <f>SUMIF('FTE Budget'!AV:AV,'EPM Main Load'!B952,'FTE Budget'!BG:BG)</f>
        <v>0</v>
      </c>
    </row>
    <row r="953" spans="1:6" ht="12.75">
      <c r="A953" s="722" t="str">
        <f t="shared" si="98"/>
        <v>TBD</v>
      </c>
      <c r="B953" s="722" t="str">
        <f t="shared" si="103"/>
        <v>CEEP</v>
      </c>
      <c r="C953" s="725" t="str">
        <f>IF(E953&gt;0,'FTE Budget'!J$17,"")</f>
        <v/>
      </c>
      <c r="D953" s="725" t="str">
        <f>IF(E953&gt;0,'FTE Budget'!M$17,"")</f>
        <v/>
      </c>
    </row>
    <row r="954" spans="1:6" ht="12.75">
      <c r="A954" s="722" t="str">
        <f t="shared" si="98"/>
        <v>TBD</v>
      </c>
      <c r="B954" s="722" t="str">
        <f t="shared" si="103"/>
        <v>CEEP</v>
      </c>
      <c r="C954" s="725" t="str">
        <f>IF(E954&gt;0,'FTE Budget'!Q$17,"")</f>
        <v/>
      </c>
      <c r="D954" s="725" t="str">
        <f>IF(E954&gt;0,'FTE Budget'!T$17,"")</f>
        <v/>
      </c>
    </row>
    <row r="955" spans="1:6" ht="12.75">
      <c r="A955" s="722" t="str">
        <f t="shared" si="98"/>
        <v>TBD</v>
      </c>
      <c r="B955" s="722" t="str">
        <f t="shared" si="103"/>
        <v>CEEP</v>
      </c>
      <c r="C955" s="725" t="str">
        <f>IF(E955&gt;0,'FTE Budget'!X$17,"")</f>
        <v/>
      </c>
      <c r="D955" s="725" t="str">
        <f>IF(E955&gt;0,'FTE Budget'!AA$17,"")</f>
        <v/>
      </c>
    </row>
    <row r="956" spans="1:6" ht="12.75">
      <c r="A956" s="722" t="str">
        <f t="shared" si="98"/>
        <v>TBD</v>
      </c>
      <c r="B956" s="722" t="str">
        <f t="shared" si="103"/>
        <v>CEEP</v>
      </c>
      <c r="C956" s="725" t="str">
        <f>IF(E956&gt;0,'FTE Budget'!AE$17,"")</f>
        <v/>
      </c>
      <c r="D956" s="725" t="str">
        <f>IF(E956&gt;0,'FTE Budget'!AH$17,"")</f>
        <v/>
      </c>
    </row>
    <row r="957" spans="1:6" ht="12.75">
      <c r="A957" s="722" t="str">
        <f t="shared" si="98"/>
        <v>TBD</v>
      </c>
      <c r="B957" s="722" t="str">
        <f t="shared" si="103"/>
        <v>CEEP</v>
      </c>
      <c r="C957" s="725" t="str">
        <f>IF(E957&gt;0,'FTE Budget'!AL$17,"")</f>
        <v/>
      </c>
      <c r="D957" s="725" t="str">
        <f>IF(E957&gt;0,'FTE Budget'!AO$17,"")</f>
        <v/>
      </c>
    </row>
    <row r="958" spans="1:6" ht="12.75">
      <c r="A958" s="722" t="str">
        <f t="shared" si="98"/>
        <v>TBD</v>
      </c>
      <c r="B958" s="722" t="s">
        <v>420</v>
      </c>
      <c r="C958" s="725" t="str">
        <f>IF(E958&gt;0,'FTE Budget'!J$17,"")</f>
        <v/>
      </c>
      <c r="D958" s="725" t="str">
        <f>IF(E958&gt;0,'FTE Budget'!M$17,"")</f>
        <v/>
      </c>
      <c r="E958" s="848">
        <f>SUMIF('FTE Budget'!AV:AV,'EPM Main Load'!B958,'FTE Budget'!AW:AW)</f>
        <v>0</v>
      </c>
      <c r="F958" s="737">
        <f>SUMIF('FTE Budget'!AV:AV,'EPM Main Load'!B958,'FTE Budget'!BC:BC)</f>
        <v>0</v>
      </c>
    </row>
    <row r="959" spans="1:6" ht="12.75">
      <c r="A959" s="722" t="str">
        <f t="shared" si="98"/>
        <v>TBD</v>
      </c>
      <c r="B959" s="722" t="str">
        <f t="shared" ref="B959:B977" si="104">B958</f>
        <v>CEEL</v>
      </c>
      <c r="C959" s="725" t="str">
        <f>IF(E959&gt;0,'FTE Budget'!Q$17,"")</f>
        <v/>
      </c>
      <c r="D959" s="725" t="str">
        <f>IF(E959&gt;0,'FTE Budget'!T$17,"")</f>
        <v/>
      </c>
      <c r="E959" s="848">
        <f>SUMIF('FTE Budget'!AV:AV,'EPM Main Load'!B959,'FTE Budget'!AX:AX)</f>
        <v>0</v>
      </c>
      <c r="F959" s="737">
        <f>SUMIF('FTE Budget'!AV:AV,'EPM Main Load'!B959,'FTE Budget'!BD:BD)</f>
        <v>0</v>
      </c>
    </row>
    <row r="960" spans="1:6" ht="12.75">
      <c r="A960" s="722" t="str">
        <f t="shared" si="98"/>
        <v>TBD</v>
      </c>
      <c r="B960" s="722" t="str">
        <f t="shared" si="104"/>
        <v>CEEL</v>
      </c>
      <c r="C960" s="725" t="str">
        <f>IF(E960&gt;0,'FTE Budget'!X$17,"")</f>
        <v/>
      </c>
      <c r="D960" s="725" t="str">
        <f>IF(E960&gt;0,'FTE Budget'!AA$17,"")</f>
        <v/>
      </c>
      <c r="E960" s="848">
        <f>SUMIF('FTE Budget'!AV:AV,'EPM Main Load'!B960,'FTE Budget'!AY:AY)</f>
        <v>0</v>
      </c>
      <c r="F960" s="737">
        <f>SUMIF('FTE Budget'!AV:AV,'EPM Main Load'!B960,'FTE Budget'!BE:BE)</f>
        <v>0</v>
      </c>
    </row>
    <row r="961" spans="1:6" ht="12.75">
      <c r="A961" s="722" t="str">
        <f t="shared" si="98"/>
        <v>TBD</v>
      </c>
      <c r="B961" s="722" t="str">
        <f t="shared" si="104"/>
        <v>CEEL</v>
      </c>
      <c r="C961" s="725" t="str">
        <f>IF(E961&gt;0,'FTE Budget'!AE$17,"")</f>
        <v/>
      </c>
      <c r="D961" s="725" t="str">
        <f>IF(E961&gt;0,'FTE Budget'!AH$17,"")</f>
        <v/>
      </c>
      <c r="E961" s="848">
        <f>SUMIF('FTE Budget'!AV:AV,'EPM Main Load'!B961,'FTE Budget'!AZ:AZ)</f>
        <v>0</v>
      </c>
      <c r="F961" s="737">
        <f>SUMIF('FTE Budget'!AV:AV,'EPM Main Load'!B961,'FTE Budget'!BF:BF)</f>
        <v>0</v>
      </c>
    </row>
    <row r="962" spans="1:6" ht="12.75">
      <c r="A962" s="722" t="str">
        <f t="shared" si="98"/>
        <v>TBD</v>
      </c>
      <c r="B962" s="722" t="str">
        <f t="shared" si="104"/>
        <v>CEEL</v>
      </c>
      <c r="C962" s="725" t="str">
        <f>IF(E962&gt;0,'FTE Budget'!AL$17,"")</f>
        <v/>
      </c>
      <c r="D962" s="725" t="str">
        <f>IF(E962&gt;0,'FTE Budget'!AO$17,"")</f>
        <v/>
      </c>
      <c r="E962" s="848">
        <f>SUMIF('FTE Budget'!AV:AV,'EPM Main Load'!B962,'FTE Budget'!BA:BA)</f>
        <v>0</v>
      </c>
      <c r="F962" s="737">
        <f>SUMIF('FTE Budget'!AV:AV,'EPM Main Load'!B962,'FTE Budget'!BG:BG)</f>
        <v>0</v>
      </c>
    </row>
    <row r="963" spans="1:6" ht="12.75">
      <c r="A963" s="722" t="str">
        <f t="shared" si="98"/>
        <v>TBD</v>
      </c>
      <c r="B963" s="722" t="str">
        <f t="shared" si="104"/>
        <v>CEEL</v>
      </c>
      <c r="C963" s="725" t="str">
        <f>IF(E963&gt;0,'FTE Budget'!J$17,"")</f>
        <v/>
      </c>
      <c r="D963" s="725" t="str">
        <f>IF(E963&gt;0,'FTE Budget'!M$17,"")</f>
        <v/>
      </c>
    </row>
    <row r="964" spans="1:6" ht="12.75">
      <c r="A964" s="722" t="str">
        <f t="shared" si="98"/>
        <v>TBD</v>
      </c>
      <c r="B964" s="722" t="str">
        <f t="shared" si="104"/>
        <v>CEEL</v>
      </c>
      <c r="C964" s="725" t="str">
        <f>IF(E964&gt;0,'FTE Budget'!Q$17,"")</f>
        <v/>
      </c>
      <c r="D964" s="725" t="str">
        <f>IF(E964&gt;0,'FTE Budget'!T$17,"")</f>
        <v/>
      </c>
    </row>
    <row r="965" spans="1:6" ht="12.75">
      <c r="A965" s="722" t="str">
        <f t="shared" si="98"/>
        <v>TBD</v>
      </c>
      <c r="B965" s="722" t="str">
        <f t="shared" si="104"/>
        <v>CEEL</v>
      </c>
      <c r="C965" s="725" t="str">
        <f>IF(E965&gt;0,'FTE Budget'!X$17,"")</f>
        <v/>
      </c>
      <c r="D965" s="725" t="str">
        <f>IF(E965&gt;0,'FTE Budget'!AA$17,"")</f>
        <v/>
      </c>
    </row>
    <row r="966" spans="1:6" ht="12.75">
      <c r="A966" s="722" t="str">
        <f t="shared" si="98"/>
        <v>TBD</v>
      </c>
      <c r="B966" s="722" t="str">
        <f t="shared" si="104"/>
        <v>CEEL</v>
      </c>
      <c r="C966" s="725" t="str">
        <f>IF(E966&gt;0,'FTE Budget'!AE$17,"")</f>
        <v/>
      </c>
      <c r="D966" s="725" t="str">
        <f>IF(E966&gt;0,'FTE Budget'!AH$17,"")</f>
        <v/>
      </c>
    </row>
    <row r="967" spans="1:6" ht="12.75">
      <c r="A967" s="722" t="str">
        <f t="shared" si="98"/>
        <v>TBD</v>
      </c>
      <c r="B967" s="722" t="str">
        <f t="shared" si="104"/>
        <v>CEEL</v>
      </c>
      <c r="C967" s="725" t="str">
        <f>IF(E967&gt;0,'FTE Budget'!AL$17,"")</f>
        <v/>
      </c>
      <c r="D967" s="725" t="str">
        <f>IF(E967&gt;0,'FTE Budget'!AO$17,"")</f>
        <v/>
      </c>
    </row>
    <row r="968" spans="1:6" ht="12.75">
      <c r="A968" s="722" t="str">
        <f t="shared" si="98"/>
        <v>TBD</v>
      </c>
      <c r="B968" s="722" t="s">
        <v>421</v>
      </c>
      <c r="C968" s="725" t="str">
        <f>IF(E968&gt;0,'FTE Budget'!J$17,"")</f>
        <v/>
      </c>
      <c r="D968" s="725" t="str">
        <f>IF(E968&gt;0,'FTE Budget'!M$17,"")</f>
        <v/>
      </c>
      <c r="E968" s="848">
        <f>SUMIF('FTE Budget'!AV:AV,'EPM Main Load'!B968,'FTE Budget'!AW:AW)</f>
        <v>0</v>
      </c>
      <c r="F968" s="737">
        <f>SUMIF('FTE Budget'!AV:AV,'EPM Main Load'!B968,'FTE Budget'!BC:BC)</f>
        <v>0</v>
      </c>
    </row>
    <row r="969" spans="1:6" ht="12.75">
      <c r="A969" s="722" t="str">
        <f t="shared" ref="A969:A1032" si="105">$D$5</f>
        <v>TBD</v>
      </c>
      <c r="B969" s="722" t="str">
        <f t="shared" si="104"/>
        <v>CEEW</v>
      </c>
      <c r="C969" s="725" t="str">
        <f>IF(E969&gt;0,'FTE Budget'!Q$17,"")</f>
        <v/>
      </c>
      <c r="D969" s="725" t="str">
        <f>IF(E969&gt;0,'FTE Budget'!T$17,"")</f>
        <v/>
      </c>
      <c r="E969" s="848">
        <f>SUMIF('FTE Budget'!AV:AV,'EPM Main Load'!B969,'FTE Budget'!AX:AX)</f>
        <v>0</v>
      </c>
      <c r="F969" s="737">
        <f>SUMIF('FTE Budget'!AV:AV,'EPM Main Load'!B969,'FTE Budget'!BD:BD)</f>
        <v>0</v>
      </c>
    </row>
    <row r="970" spans="1:6" ht="12.75">
      <c r="A970" s="722" t="str">
        <f t="shared" si="105"/>
        <v>TBD</v>
      </c>
      <c r="B970" s="722" t="str">
        <f t="shared" si="104"/>
        <v>CEEW</v>
      </c>
      <c r="C970" s="725" t="str">
        <f>IF(E970&gt;0,'FTE Budget'!X$17,"")</f>
        <v/>
      </c>
      <c r="D970" s="725" t="str">
        <f>IF(E970&gt;0,'FTE Budget'!AA$17,"")</f>
        <v/>
      </c>
      <c r="E970" s="848">
        <f>SUMIF('FTE Budget'!AV:AV,'EPM Main Load'!B970,'FTE Budget'!AY:AY)</f>
        <v>0</v>
      </c>
      <c r="F970" s="737">
        <f>SUMIF('FTE Budget'!AV:AV,'EPM Main Load'!B970,'FTE Budget'!BE:BE)</f>
        <v>0</v>
      </c>
    </row>
    <row r="971" spans="1:6" ht="12.75">
      <c r="A971" s="722" t="str">
        <f t="shared" si="105"/>
        <v>TBD</v>
      </c>
      <c r="B971" s="722" t="str">
        <f t="shared" si="104"/>
        <v>CEEW</v>
      </c>
      <c r="C971" s="725" t="str">
        <f>IF(E971&gt;0,'FTE Budget'!AE$17,"")</f>
        <v/>
      </c>
      <c r="D971" s="725" t="str">
        <f>IF(E971&gt;0,'FTE Budget'!AH$17,"")</f>
        <v/>
      </c>
      <c r="E971" s="848">
        <f>SUMIF('FTE Budget'!AV:AV,'EPM Main Load'!B971,'FTE Budget'!AZ:AZ)</f>
        <v>0</v>
      </c>
      <c r="F971" s="737">
        <f>SUMIF('FTE Budget'!AV:AV,'EPM Main Load'!B971,'FTE Budget'!BF:BF)</f>
        <v>0</v>
      </c>
    </row>
    <row r="972" spans="1:6" ht="12.75">
      <c r="A972" s="722" t="str">
        <f t="shared" si="105"/>
        <v>TBD</v>
      </c>
      <c r="B972" s="722" t="str">
        <f t="shared" si="104"/>
        <v>CEEW</v>
      </c>
      <c r="C972" s="725" t="str">
        <f>IF(E972&gt;0,'FTE Budget'!AL$17,"")</f>
        <v/>
      </c>
      <c r="D972" s="725" t="str">
        <f>IF(E972&gt;0,'FTE Budget'!AO$17,"")</f>
        <v/>
      </c>
      <c r="E972" s="848">
        <f>SUMIF('FTE Budget'!AV:AV,'EPM Main Load'!B972,'FTE Budget'!BA:BA)</f>
        <v>0</v>
      </c>
      <c r="F972" s="737">
        <f>SUMIF('FTE Budget'!AV:AV,'EPM Main Load'!B972,'FTE Budget'!BG:BG)</f>
        <v>0</v>
      </c>
    </row>
    <row r="973" spans="1:6" ht="12.75">
      <c r="A973" s="722" t="str">
        <f t="shared" si="105"/>
        <v>TBD</v>
      </c>
      <c r="B973" s="722" t="str">
        <f t="shared" si="104"/>
        <v>CEEW</v>
      </c>
      <c r="C973" s="725" t="str">
        <f>IF(E973&gt;0,'FTE Budget'!J$17,"")</f>
        <v/>
      </c>
      <c r="D973" s="725" t="str">
        <f>IF(E973&gt;0,'FTE Budget'!M$17,"")</f>
        <v/>
      </c>
    </row>
    <row r="974" spans="1:6" ht="12.75">
      <c r="A974" s="722" t="str">
        <f t="shared" si="105"/>
        <v>TBD</v>
      </c>
      <c r="B974" s="722" t="str">
        <f t="shared" si="104"/>
        <v>CEEW</v>
      </c>
      <c r="C974" s="725" t="str">
        <f>IF(E974&gt;0,'FTE Budget'!Q$17,"")</f>
        <v/>
      </c>
      <c r="D974" s="725" t="str">
        <f>IF(E974&gt;0,'FTE Budget'!T$17,"")</f>
        <v/>
      </c>
    </row>
    <row r="975" spans="1:6" ht="12.75">
      <c r="A975" s="722" t="str">
        <f t="shared" si="105"/>
        <v>TBD</v>
      </c>
      <c r="B975" s="722" t="str">
        <f t="shared" si="104"/>
        <v>CEEW</v>
      </c>
      <c r="C975" s="725" t="str">
        <f>IF(E975&gt;0,'FTE Budget'!X$17,"")</f>
        <v/>
      </c>
      <c r="D975" s="725" t="str">
        <f>IF(E975&gt;0,'FTE Budget'!AA$17,"")</f>
        <v/>
      </c>
    </row>
    <row r="976" spans="1:6" ht="12.75">
      <c r="A976" s="722" t="str">
        <f t="shared" si="105"/>
        <v>TBD</v>
      </c>
      <c r="B976" s="722" t="str">
        <f t="shared" si="104"/>
        <v>CEEW</v>
      </c>
      <c r="C976" s="725" t="str">
        <f>IF(E976&gt;0,'FTE Budget'!AE$17,"")</f>
        <v/>
      </c>
      <c r="D976" s="725" t="str">
        <f>IF(E976&gt;0,'FTE Budget'!AH$17,"")</f>
        <v/>
      </c>
    </row>
    <row r="977" spans="1:6" ht="12.75">
      <c r="A977" s="722" t="str">
        <f t="shared" si="105"/>
        <v>TBD</v>
      </c>
      <c r="B977" s="722" t="str">
        <f t="shared" si="104"/>
        <v>CEEW</v>
      </c>
      <c r="C977" s="725" t="str">
        <f>IF(E977&gt;0,'FTE Budget'!AL$17,"")</f>
        <v/>
      </c>
      <c r="D977" s="725" t="str">
        <f>IF(E977&gt;0,'FTE Budget'!AO$17,"")</f>
        <v/>
      </c>
    </row>
    <row r="978" spans="1:6" ht="12.75">
      <c r="A978" s="722" t="str">
        <f t="shared" si="105"/>
        <v>TBD</v>
      </c>
      <c r="B978" s="722" t="s">
        <v>422</v>
      </c>
      <c r="C978" s="725" t="str">
        <f>IF(E978&gt;0,'FTE Budget'!J$17,"")</f>
        <v/>
      </c>
      <c r="D978" s="725" t="str">
        <f>IF(E978&gt;0,'FTE Budget'!M$17,"")</f>
        <v/>
      </c>
      <c r="E978" s="848">
        <f>SUMIF('FTE Budget'!AV:AV,'EPM Main Load'!B978,'FTE Budget'!AW:AW)</f>
        <v>0</v>
      </c>
      <c r="F978" s="737">
        <f>SUMIF('FTE Budget'!AV:AV,'EPM Main Load'!B978,'FTE Budget'!BC:BC)</f>
        <v>0</v>
      </c>
    </row>
    <row r="979" spans="1:6" ht="12.75">
      <c r="A979" s="722" t="str">
        <f t="shared" si="105"/>
        <v>TBD</v>
      </c>
      <c r="B979" s="722" t="str">
        <f t="shared" ref="B979:B987" si="106">B978</f>
        <v>CGA</v>
      </c>
      <c r="C979" s="725" t="str">
        <f>IF(E979&gt;0,'FTE Budget'!Q$17,"")</f>
        <v/>
      </c>
      <c r="D979" s="725" t="str">
        <f>IF(E979&gt;0,'FTE Budget'!T$17,"")</f>
        <v/>
      </c>
      <c r="E979" s="848">
        <f>SUMIF('FTE Budget'!AV:AV,'EPM Main Load'!B979,'FTE Budget'!AX:AX)</f>
        <v>0</v>
      </c>
      <c r="F979" s="737">
        <f>SUMIF('FTE Budget'!AV:AV,'EPM Main Load'!B979,'FTE Budget'!BD:BD)</f>
        <v>0</v>
      </c>
    </row>
    <row r="980" spans="1:6" ht="12.75">
      <c r="A980" s="722" t="str">
        <f t="shared" si="105"/>
        <v>TBD</v>
      </c>
      <c r="B980" s="722" t="str">
        <f t="shared" si="106"/>
        <v>CGA</v>
      </c>
      <c r="C980" s="725" t="str">
        <f>IF(E980&gt;0,'FTE Budget'!X$17,"")</f>
        <v/>
      </c>
      <c r="D980" s="725" t="str">
        <f>IF(E980&gt;0,'FTE Budget'!AA$17,"")</f>
        <v/>
      </c>
      <c r="E980" s="848">
        <f>SUMIF('FTE Budget'!AV:AV,'EPM Main Load'!B980,'FTE Budget'!AY:AY)</f>
        <v>0</v>
      </c>
      <c r="F980" s="737">
        <f>SUMIF('FTE Budget'!AV:AV,'EPM Main Load'!B980,'FTE Budget'!BE:BE)</f>
        <v>0</v>
      </c>
    </row>
    <row r="981" spans="1:6" ht="12.75">
      <c r="A981" s="722" t="str">
        <f t="shared" si="105"/>
        <v>TBD</v>
      </c>
      <c r="B981" s="722" t="str">
        <f t="shared" si="106"/>
        <v>CGA</v>
      </c>
      <c r="C981" s="725" t="str">
        <f>IF(E981&gt;0,'FTE Budget'!AE$17,"")</f>
        <v/>
      </c>
      <c r="D981" s="725" t="str">
        <f>IF(E981&gt;0,'FTE Budget'!AH$17,"")</f>
        <v/>
      </c>
      <c r="E981" s="848">
        <f>SUMIF('FTE Budget'!AV:AV,'EPM Main Load'!B981,'FTE Budget'!AZ:AZ)</f>
        <v>0</v>
      </c>
      <c r="F981" s="737">
        <f>SUMIF('FTE Budget'!AV:AV,'EPM Main Load'!B981,'FTE Budget'!BF:BF)</f>
        <v>0</v>
      </c>
    </row>
    <row r="982" spans="1:6" ht="12.75">
      <c r="A982" s="722" t="str">
        <f t="shared" si="105"/>
        <v>TBD</v>
      </c>
      <c r="B982" s="722" t="str">
        <f t="shared" si="106"/>
        <v>CGA</v>
      </c>
      <c r="C982" s="725" t="str">
        <f>IF(E982&gt;0,'FTE Budget'!AL$17,"")</f>
        <v/>
      </c>
      <c r="D982" s="725" t="str">
        <f>IF(E982&gt;0,'FTE Budget'!AO$17,"")</f>
        <v/>
      </c>
      <c r="E982" s="848">
        <f>SUMIF('FTE Budget'!AV:AV,'EPM Main Load'!B982,'FTE Budget'!BA:BA)</f>
        <v>0</v>
      </c>
      <c r="F982" s="737">
        <f>SUMIF('FTE Budget'!AV:AV,'EPM Main Load'!B982,'FTE Budget'!BG:BG)</f>
        <v>0</v>
      </c>
    </row>
    <row r="983" spans="1:6" ht="12.75">
      <c r="A983" s="722" t="str">
        <f t="shared" si="105"/>
        <v>TBD</v>
      </c>
      <c r="B983" s="722" t="str">
        <f t="shared" si="106"/>
        <v>CGA</v>
      </c>
      <c r="C983" s="725" t="str">
        <f>IF(E983&gt;0,'FTE Budget'!J$17,"")</f>
        <v/>
      </c>
      <c r="D983" s="725" t="str">
        <f>IF(E983&gt;0,'FTE Budget'!M$17,"")</f>
        <v/>
      </c>
    </row>
    <row r="984" spans="1:6" ht="12.75">
      <c r="A984" s="722" t="str">
        <f t="shared" si="105"/>
        <v>TBD</v>
      </c>
      <c r="B984" s="722" t="str">
        <f t="shared" si="106"/>
        <v>CGA</v>
      </c>
      <c r="C984" s="725" t="str">
        <f>IF(E984&gt;0,'FTE Budget'!Q$17,"")</f>
        <v/>
      </c>
      <c r="D984" s="725" t="str">
        <f>IF(E984&gt;0,'FTE Budget'!T$17,"")</f>
        <v/>
      </c>
    </row>
    <row r="985" spans="1:6" ht="12.75">
      <c r="A985" s="722" t="str">
        <f t="shared" si="105"/>
        <v>TBD</v>
      </c>
      <c r="B985" s="722" t="str">
        <f t="shared" si="106"/>
        <v>CGA</v>
      </c>
      <c r="C985" s="725" t="str">
        <f>IF(E985&gt;0,'FTE Budget'!X$17,"")</f>
        <v/>
      </c>
      <c r="D985" s="725" t="str">
        <f>IF(E985&gt;0,'FTE Budget'!AA$17,"")</f>
        <v/>
      </c>
    </row>
    <row r="986" spans="1:6" ht="12.75">
      <c r="A986" s="722" t="str">
        <f t="shared" si="105"/>
        <v>TBD</v>
      </c>
      <c r="B986" s="722" t="str">
        <f t="shared" si="106"/>
        <v>CGA</v>
      </c>
      <c r="C986" s="725" t="str">
        <f>IF(E986&gt;0,'FTE Budget'!AE$17,"")</f>
        <v/>
      </c>
      <c r="D986" s="725" t="str">
        <f>IF(E986&gt;0,'FTE Budget'!AH$17,"")</f>
        <v/>
      </c>
    </row>
    <row r="987" spans="1:6" ht="12.75">
      <c r="A987" s="722" t="str">
        <f t="shared" si="105"/>
        <v>TBD</v>
      </c>
      <c r="B987" s="722" t="str">
        <f t="shared" si="106"/>
        <v>CGA</v>
      </c>
      <c r="C987" s="725" t="str">
        <f>IF(E987&gt;0,'FTE Budget'!AL$17,"")</f>
        <v/>
      </c>
      <c r="D987" s="725" t="str">
        <f>IF(E987&gt;0,'FTE Budget'!AO$17,"")</f>
        <v/>
      </c>
    </row>
    <row r="988" spans="1:6" ht="12.75">
      <c r="A988" s="722" t="str">
        <f t="shared" si="105"/>
        <v>TBD</v>
      </c>
      <c r="B988" s="722" t="s">
        <v>423</v>
      </c>
      <c r="C988" s="725" t="str">
        <f>IF(E988&gt;0,'FTE Budget'!J$17,"")</f>
        <v/>
      </c>
      <c r="D988" s="725" t="str">
        <f>IF(E988&gt;0,'FTE Budget'!M$17,"")</f>
        <v/>
      </c>
      <c r="E988" s="848">
        <f>SUMIF('FTE Budget'!AV:AV,'EPM Main Load'!B988,'FTE Budget'!AW:AW)</f>
        <v>0</v>
      </c>
      <c r="F988" s="737">
        <f>SUMIF('FTE Budget'!AV:AV,'EPM Main Load'!B988,'FTE Budget'!BC:BC)</f>
        <v>0</v>
      </c>
    </row>
    <row r="989" spans="1:6" ht="12.75">
      <c r="A989" s="722" t="str">
        <f t="shared" si="105"/>
        <v>TBD</v>
      </c>
      <c r="B989" s="722" t="str">
        <f t="shared" ref="B989:B997" si="107">B988</f>
        <v>CGS</v>
      </c>
      <c r="C989" s="725" t="str">
        <f>IF(E989&gt;0,'FTE Budget'!Q$17,"")</f>
        <v/>
      </c>
      <c r="D989" s="725" t="str">
        <f>IF(E989&gt;0,'FTE Budget'!T$17,"")</f>
        <v/>
      </c>
      <c r="E989" s="848">
        <f>SUMIF('FTE Budget'!AV:AV,'EPM Main Load'!B989,'FTE Budget'!AX:AX)</f>
        <v>0</v>
      </c>
      <c r="F989" s="737">
        <f>SUMIF('FTE Budget'!AV:AV,'EPM Main Load'!B989,'FTE Budget'!BD:BD)</f>
        <v>0</v>
      </c>
    </row>
    <row r="990" spans="1:6" ht="12.75">
      <c r="A990" s="722" t="str">
        <f t="shared" si="105"/>
        <v>TBD</v>
      </c>
      <c r="B990" s="722" t="str">
        <f t="shared" si="107"/>
        <v>CGS</v>
      </c>
      <c r="C990" s="725" t="str">
        <f>IF(E990&gt;0,'FTE Budget'!X$17,"")</f>
        <v/>
      </c>
      <c r="D990" s="725" t="str">
        <f>IF(E990&gt;0,'FTE Budget'!AA$17,"")</f>
        <v/>
      </c>
      <c r="E990" s="848">
        <f>SUMIF('FTE Budget'!AV:AV,'EPM Main Load'!B990,'FTE Budget'!AY:AY)</f>
        <v>0</v>
      </c>
      <c r="F990" s="737">
        <f>SUMIF('FTE Budget'!AV:AV,'EPM Main Load'!B990,'FTE Budget'!BE:BE)</f>
        <v>0</v>
      </c>
    </row>
    <row r="991" spans="1:6" ht="12.75">
      <c r="A991" s="722" t="str">
        <f t="shared" si="105"/>
        <v>TBD</v>
      </c>
      <c r="B991" s="722" t="str">
        <f t="shared" si="107"/>
        <v>CGS</v>
      </c>
      <c r="C991" s="725" t="str">
        <f>IF(E991&gt;0,'FTE Budget'!AE$17,"")</f>
        <v/>
      </c>
      <c r="D991" s="725" t="str">
        <f>IF(E991&gt;0,'FTE Budget'!AH$17,"")</f>
        <v/>
      </c>
      <c r="E991" s="848">
        <f>SUMIF('FTE Budget'!AV:AV,'EPM Main Load'!B991,'FTE Budget'!AZ:AZ)</f>
        <v>0</v>
      </c>
      <c r="F991" s="737">
        <f>SUMIF('FTE Budget'!AV:AV,'EPM Main Load'!B991,'FTE Budget'!BF:BF)</f>
        <v>0</v>
      </c>
    </row>
    <row r="992" spans="1:6" ht="12.75">
      <c r="A992" s="722" t="str">
        <f t="shared" si="105"/>
        <v>TBD</v>
      </c>
      <c r="B992" s="722" t="str">
        <f t="shared" si="107"/>
        <v>CGS</v>
      </c>
      <c r="C992" s="725" t="str">
        <f>IF(E992&gt;0,'FTE Budget'!AL$17,"")</f>
        <v/>
      </c>
      <c r="D992" s="725" t="str">
        <f>IF(E992&gt;0,'FTE Budget'!AO$17,"")</f>
        <v/>
      </c>
      <c r="E992" s="848">
        <f>SUMIF('FTE Budget'!AV:AV,'EPM Main Load'!B992,'FTE Budget'!BA:BA)</f>
        <v>0</v>
      </c>
      <c r="F992" s="737">
        <f>SUMIF('FTE Budget'!AV:AV,'EPM Main Load'!B992,'FTE Budget'!BG:BG)</f>
        <v>0</v>
      </c>
    </row>
    <row r="993" spans="1:6" ht="12.75">
      <c r="A993" s="722" t="str">
        <f t="shared" si="105"/>
        <v>TBD</v>
      </c>
      <c r="B993" s="722" t="str">
        <f t="shared" si="107"/>
        <v>CGS</v>
      </c>
      <c r="C993" s="725" t="str">
        <f>IF(E993&gt;0,'FTE Budget'!J$17,"")</f>
        <v/>
      </c>
      <c r="D993" s="725" t="str">
        <f>IF(E993&gt;0,'FTE Budget'!M$17,"")</f>
        <v/>
      </c>
    </row>
    <row r="994" spans="1:6" ht="12.75">
      <c r="A994" s="722" t="str">
        <f t="shared" si="105"/>
        <v>TBD</v>
      </c>
      <c r="B994" s="722" t="str">
        <f t="shared" si="107"/>
        <v>CGS</v>
      </c>
      <c r="C994" s="725" t="str">
        <f>IF(E994&gt;0,'FTE Budget'!Q$17,"")</f>
        <v/>
      </c>
      <c r="D994" s="725" t="str">
        <f>IF(E994&gt;0,'FTE Budget'!T$17,"")</f>
        <v/>
      </c>
    </row>
    <row r="995" spans="1:6" ht="12.75">
      <c r="A995" s="722" t="str">
        <f t="shared" si="105"/>
        <v>TBD</v>
      </c>
      <c r="B995" s="722" t="str">
        <f t="shared" si="107"/>
        <v>CGS</v>
      </c>
      <c r="C995" s="725" t="str">
        <f>IF(E995&gt;0,'FTE Budget'!X$17,"")</f>
        <v/>
      </c>
      <c r="D995" s="725" t="str">
        <f>IF(E995&gt;0,'FTE Budget'!AA$17,"")</f>
        <v/>
      </c>
    </row>
    <row r="996" spans="1:6" ht="12.75">
      <c r="A996" s="722" t="str">
        <f t="shared" si="105"/>
        <v>TBD</v>
      </c>
      <c r="B996" s="722" t="str">
        <f t="shared" si="107"/>
        <v>CGS</v>
      </c>
      <c r="C996" s="725" t="str">
        <f>IF(E996&gt;0,'FTE Budget'!AE$17,"")</f>
        <v/>
      </c>
      <c r="D996" s="725" t="str">
        <f>IF(E996&gt;0,'FTE Budget'!AH$17,"")</f>
        <v/>
      </c>
    </row>
    <row r="997" spans="1:6" ht="12.75">
      <c r="A997" s="722" t="str">
        <f t="shared" si="105"/>
        <v>TBD</v>
      </c>
      <c r="B997" s="722" t="str">
        <f t="shared" si="107"/>
        <v>CGS</v>
      </c>
      <c r="C997" s="725" t="str">
        <f>IF(E997&gt;0,'FTE Budget'!AL$17,"")</f>
        <v/>
      </c>
      <c r="D997" s="725" t="str">
        <f>IF(E997&gt;0,'FTE Budget'!AO$17,"")</f>
        <v/>
      </c>
    </row>
    <row r="998" spans="1:6" ht="12.75">
      <c r="A998" s="722" t="str">
        <f t="shared" si="105"/>
        <v>TBD</v>
      </c>
      <c r="B998" s="722" t="s">
        <v>424</v>
      </c>
      <c r="C998" s="725" t="str">
        <f>IF(E998&gt;0,'FTE Budget'!J$17,"")</f>
        <v/>
      </c>
      <c r="D998" s="725" t="str">
        <f>IF(E998&gt;0,'FTE Budget'!M$17,"")</f>
        <v/>
      </c>
      <c r="E998" s="848">
        <f>SUMIF('FTE Budget'!AV:AV,'EPM Main Load'!B998,'FTE Budget'!AW:AW)</f>
        <v>0</v>
      </c>
      <c r="F998" s="737">
        <f>SUMIF('FTE Budget'!AV:AV,'EPM Main Load'!B998,'FTE Budget'!BC:BC)</f>
        <v>0</v>
      </c>
    </row>
    <row r="999" spans="1:6" ht="12.75">
      <c r="A999" s="722" t="str">
        <f t="shared" si="105"/>
        <v>TBD</v>
      </c>
      <c r="B999" s="722" t="str">
        <f t="shared" ref="B999:B1007" si="108">B998</f>
        <v>COA</v>
      </c>
      <c r="C999" s="725" t="str">
        <f>IF(E999&gt;0,'FTE Budget'!Q$17,"")</f>
        <v/>
      </c>
      <c r="D999" s="725" t="str">
        <f>IF(E999&gt;0,'FTE Budget'!T$17,"")</f>
        <v/>
      </c>
      <c r="E999" s="848">
        <f>SUMIF('FTE Budget'!AV:AV,'EPM Main Load'!B999,'FTE Budget'!AX:AX)</f>
        <v>0</v>
      </c>
      <c r="F999" s="737">
        <f>SUMIF('FTE Budget'!AV:AV,'EPM Main Load'!B999,'FTE Budget'!BD:BD)</f>
        <v>0</v>
      </c>
    </row>
    <row r="1000" spans="1:6" ht="12.75">
      <c r="A1000" s="722" t="str">
        <f t="shared" si="105"/>
        <v>TBD</v>
      </c>
      <c r="B1000" s="722" t="str">
        <f t="shared" si="108"/>
        <v>COA</v>
      </c>
      <c r="C1000" s="725" t="str">
        <f>IF(E1000&gt;0,'FTE Budget'!X$17,"")</f>
        <v/>
      </c>
      <c r="D1000" s="725" t="str">
        <f>IF(E1000&gt;0,'FTE Budget'!AA$17,"")</f>
        <v/>
      </c>
      <c r="E1000" s="848">
        <f>SUMIF('FTE Budget'!AV:AV,'EPM Main Load'!B1000,'FTE Budget'!AY:AY)</f>
        <v>0</v>
      </c>
      <c r="F1000" s="737">
        <f>SUMIF('FTE Budget'!AV:AV,'EPM Main Load'!B1000,'FTE Budget'!BE:BE)</f>
        <v>0</v>
      </c>
    </row>
    <row r="1001" spans="1:6" ht="12.75">
      <c r="A1001" s="722" t="str">
        <f t="shared" si="105"/>
        <v>TBD</v>
      </c>
      <c r="B1001" s="722" t="str">
        <f t="shared" si="108"/>
        <v>COA</v>
      </c>
      <c r="C1001" s="725" t="str">
        <f>IF(E1001&gt;0,'FTE Budget'!AE$17,"")</f>
        <v/>
      </c>
      <c r="D1001" s="725" t="str">
        <f>IF(E1001&gt;0,'FTE Budget'!AH$17,"")</f>
        <v/>
      </c>
      <c r="E1001" s="848">
        <f>SUMIF('FTE Budget'!AV:AV,'EPM Main Load'!B1001,'FTE Budget'!AZ:AZ)</f>
        <v>0</v>
      </c>
      <c r="F1001" s="737">
        <f>SUMIF('FTE Budget'!AV:AV,'EPM Main Load'!B1001,'FTE Budget'!BF:BF)</f>
        <v>0</v>
      </c>
    </row>
    <row r="1002" spans="1:6" ht="12.75">
      <c r="A1002" s="722" t="str">
        <f t="shared" si="105"/>
        <v>TBD</v>
      </c>
      <c r="B1002" s="722" t="str">
        <f t="shared" si="108"/>
        <v>COA</v>
      </c>
      <c r="C1002" s="725" t="str">
        <f>IF(E1002&gt;0,'FTE Budget'!AL$17,"")</f>
        <v/>
      </c>
      <c r="D1002" s="725" t="str">
        <f>IF(E1002&gt;0,'FTE Budget'!AO$17,"")</f>
        <v/>
      </c>
      <c r="E1002" s="848">
        <f>SUMIF('FTE Budget'!AV:AV,'EPM Main Load'!B1002,'FTE Budget'!BA:BA)</f>
        <v>0</v>
      </c>
      <c r="F1002" s="737">
        <f>SUMIF('FTE Budget'!AV:AV,'EPM Main Load'!B1002,'FTE Budget'!BG:BG)</f>
        <v>0</v>
      </c>
    </row>
    <row r="1003" spans="1:6" ht="12.75">
      <c r="A1003" s="722" t="str">
        <f t="shared" si="105"/>
        <v>TBD</v>
      </c>
      <c r="B1003" s="722" t="str">
        <f t="shared" si="108"/>
        <v>COA</v>
      </c>
      <c r="C1003" s="725" t="str">
        <f>IF(E1003&gt;0,'FTE Budget'!J$17,"")</f>
        <v/>
      </c>
      <c r="D1003" s="725" t="str">
        <f>IF(E1003&gt;0,'FTE Budget'!M$17,"")</f>
        <v/>
      </c>
    </row>
    <row r="1004" spans="1:6" ht="12.75">
      <c r="A1004" s="722" t="str">
        <f t="shared" si="105"/>
        <v>TBD</v>
      </c>
      <c r="B1004" s="722" t="str">
        <f t="shared" si="108"/>
        <v>COA</v>
      </c>
      <c r="C1004" s="725" t="str">
        <f>IF(E1004&gt;0,'FTE Budget'!Q$17,"")</f>
        <v/>
      </c>
      <c r="D1004" s="725" t="str">
        <f>IF(E1004&gt;0,'FTE Budget'!T$17,"")</f>
        <v/>
      </c>
    </row>
    <row r="1005" spans="1:6" ht="12.75">
      <c r="A1005" s="722" t="str">
        <f t="shared" si="105"/>
        <v>TBD</v>
      </c>
      <c r="B1005" s="722" t="str">
        <f t="shared" si="108"/>
        <v>COA</v>
      </c>
      <c r="C1005" s="725" t="str">
        <f>IF(E1005&gt;0,'FTE Budget'!X$17,"")</f>
        <v/>
      </c>
      <c r="D1005" s="725" t="str">
        <f>IF(E1005&gt;0,'FTE Budget'!AA$17,"")</f>
        <v/>
      </c>
    </row>
    <row r="1006" spans="1:6" ht="12.75">
      <c r="A1006" s="722" t="str">
        <f t="shared" si="105"/>
        <v>TBD</v>
      </c>
      <c r="B1006" s="722" t="str">
        <f t="shared" si="108"/>
        <v>COA</v>
      </c>
      <c r="C1006" s="725" t="str">
        <f>IF(E1006&gt;0,'FTE Budget'!AE$17,"")</f>
        <v/>
      </c>
      <c r="D1006" s="725" t="str">
        <f>IF(E1006&gt;0,'FTE Budget'!AH$17,"")</f>
        <v/>
      </c>
    </row>
    <row r="1007" spans="1:6" ht="12.75">
      <c r="A1007" s="722" t="str">
        <f t="shared" si="105"/>
        <v>TBD</v>
      </c>
      <c r="B1007" s="722" t="str">
        <f t="shared" si="108"/>
        <v>COA</v>
      </c>
      <c r="C1007" s="725" t="str">
        <f>IF(E1007&gt;0,'FTE Budget'!AL$17,"")</f>
        <v/>
      </c>
      <c r="D1007" s="725" t="str">
        <f>IF(E1007&gt;0,'FTE Budget'!AO$17,"")</f>
        <v/>
      </c>
    </row>
    <row r="1008" spans="1:6" ht="12.75">
      <c r="A1008" s="722" t="str">
        <f t="shared" si="105"/>
        <v>TBD</v>
      </c>
      <c r="B1008" s="722" t="s">
        <v>425</v>
      </c>
      <c r="C1008" s="725" t="str">
        <f>IF(E1008&gt;0,'FTE Budget'!J$17,"")</f>
        <v/>
      </c>
      <c r="D1008" s="725" t="str">
        <f>IF(E1008&gt;0,'FTE Budget'!M$17,"")</f>
        <v/>
      </c>
      <c r="E1008" s="848">
        <f>SUMIF('FTE Budget'!AV:AV,'EPM Main Load'!B1008,'FTE Budget'!AW:AW)</f>
        <v>0</v>
      </c>
      <c r="F1008" s="737">
        <f>SUMIF('FTE Budget'!AV:AV,'EPM Main Load'!B1008,'FTE Budget'!BC:BC)</f>
        <v>0</v>
      </c>
    </row>
    <row r="1009" spans="1:6" ht="12.75">
      <c r="A1009" s="722" t="str">
        <f t="shared" si="105"/>
        <v>TBD</v>
      </c>
      <c r="B1009" s="722" t="str">
        <f t="shared" ref="B1009:B1017" si="109">B1008</f>
        <v>COJ</v>
      </c>
      <c r="C1009" s="725" t="str">
        <f>IF(E1009&gt;0,'FTE Budget'!Q$17,"")</f>
        <v/>
      </c>
      <c r="D1009" s="725" t="str">
        <f>IF(E1009&gt;0,'FTE Budget'!T$17,"")</f>
        <v/>
      </c>
      <c r="E1009" s="848">
        <f>SUMIF('FTE Budget'!AV:AV,'EPM Main Load'!B1009,'FTE Budget'!AX:AX)</f>
        <v>0</v>
      </c>
      <c r="F1009" s="737">
        <f>SUMIF('FTE Budget'!AV:AV,'EPM Main Load'!B1009,'FTE Budget'!BD:BD)</f>
        <v>0</v>
      </c>
    </row>
    <row r="1010" spans="1:6" ht="12.75">
      <c r="A1010" s="722" t="str">
        <f t="shared" si="105"/>
        <v>TBD</v>
      </c>
      <c r="B1010" s="722" t="str">
        <f t="shared" si="109"/>
        <v>COJ</v>
      </c>
      <c r="C1010" s="725" t="str">
        <f>IF(E1010&gt;0,'FTE Budget'!X$17,"")</f>
        <v/>
      </c>
      <c r="D1010" s="725" t="str">
        <f>IF(E1010&gt;0,'FTE Budget'!AA$17,"")</f>
        <v/>
      </c>
      <c r="E1010" s="848">
        <f>SUMIF('FTE Budget'!AV:AV,'EPM Main Load'!B1010,'FTE Budget'!AY:AY)</f>
        <v>0</v>
      </c>
      <c r="F1010" s="737">
        <f>SUMIF('FTE Budget'!AV:AV,'EPM Main Load'!B1010,'FTE Budget'!BE:BE)</f>
        <v>0</v>
      </c>
    </row>
    <row r="1011" spans="1:6" ht="12.75">
      <c r="A1011" s="722" t="str">
        <f t="shared" si="105"/>
        <v>TBD</v>
      </c>
      <c r="B1011" s="722" t="str">
        <f t="shared" si="109"/>
        <v>COJ</v>
      </c>
      <c r="C1011" s="725" t="str">
        <f>IF(E1011&gt;0,'FTE Budget'!AE$17,"")</f>
        <v/>
      </c>
      <c r="D1011" s="725" t="str">
        <f>IF(E1011&gt;0,'FTE Budget'!AH$17,"")</f>
        <v/>
      </c>
      <c r="E1011" s="848">
        <f>SUMIF('FTE Budget'!AV:AV,'EPM Main Load'!B1011,'FTE Budget'!AZ:AZ)</f>
        <v>0</v>
      </c>
      <c r="F1011" s="737">
        <f>SUMIF('FTE Budget'!AV:AV,'EPM Main Load'!B1011,'FTE Budget'!BF:BF)</f>
        <v>0</v>
      </c>
    </row>
    <row r="1012" spans="1:6" ht="12.75">
      <c r="A1012" s="722" t="str">
        <f t="shared" si="105"/>
        <v>TBD</v>
      </c>
      <c r="B1012" s="722" t="str">
        <f t="shared" si="109"/>
        <v>COJ</v>
      </c>
      <c r="C1012" s="725" t="str">
        <f>IF(E1012&gt;0,'FTE Budget'!AL$17,"")</f>
        <v/>
      </c>
      <c r="D1012" s="725" t="str">
        <f>IF(E1012&gt;0,'FTE Budget'!AO$17,"")</f>
        <v/>
      </c>
      <c r="E1012" s="848">
        <f>SUMIF('FTE Budget'!AV:AV,'EPM Main Load'!B1012,'FTE Budget'!BA:BA)</f>
        <v>0</v>
      </c>
      <c r="F1012" s="737">
        <f>SUMIF('FTE Budget'!AV:AV,'EPM Main Load'!B1012,'FTE Budget'!BG:BG)</f>
        <v>0</v>
      </c>
    </row>
    <row r="1013" spans="1:6" ht="12.75">
      <c r="A1013" s="722" t="str">
        <f t="shared" si="105"/>
        <v>TBD</v>
      </c>
      <c r="B1013" s="722" t="str">
        <f t="shared" si="109"/>
        <v>COJ</v>
      </c>
      <c r="C1013" s="725" t="str">
        <f>IF(E1013&gt;0,'FTE Budget'!J$17,"")</f>
        <v/>
      </c>
      <c r="D1013" s="725" t="str">
        <f>IF(E1013&gt;0,'FTE Budget'!M$17,"")</f>
        <v/>
      </c>
    </row>
    <row r="1014" spans="1:6" ht="12.75">
      <c r="A1014" s="722" t="str">
        <f t="shared" si="105"/>
        <v>TBD</v>
      </c>
      <c r="B1014" s="722" t="str">
        <f t="shared" si="109"/>
        <v>COJ</v>
      </c>
      <c r="C1014" s="725" t="str">
        <f>IF(E1014&gt;0,'FTE Budget'!Q$17,"")</f>
        <v/>
      </c>
      <c r="D1014" s="725" t="str">
        <f>IF(E1014&gt;0,'FTE Budget'!T$17,"")</f>
        <v/>
      </c>
    </row>
    <row r="1015" spans="1:6" ht="12.75">
      <c r="A1015" s="722" t="str">
        <f t="shared" si="105"/>
        <v>TBD</v>
      </c>
      <c r="B1015" s="722" t="str">
        <f t="shared" si="109"/>
        <v>COJ</v>
      </c>
      <c r="C1015" s="725" t="str">
        <f>IF(E1015&gt;0,'FTE Budget'!X$17,"")</f>
        <v/>
      </c>
      <c r="D1015" s="725" t="str">
        <f>IF(E1015&gt;0,'FTE Budget'!AA$17,"")</f>
        <v/>
      </c>
    </row>
    <row r="1016" spans="1:6" ht="12.75">
      <c r="A1016" s="722" t="str">
        <f t="shared" si="105"/>
        <v>TBD</v>
      </c>
      <c r="B1016" s="722" t="str">
        <f t="shared" si="109"/>
        <v>COJ</v>
      </c>
      <c r="C1016" s="725" t="str">
        <f>IF(E1016&gt;0,'FTE Budget'!AE$17,"")</f>
        <v/>
      </c>
      <c r="D1016" s="725" t="str">
        <f>IF(E1016&gt;0,'FTE Budget'!AH$17,"")</f>
        <v/>
      </c>
    </row>
    <row r="1017" spans="1:6" ht="12.75">
      <c r="A1017" s="722" t="str">
        <f t="shared" si="105"/>
        <v>TBD</v>
      </c>
      <c r="B1017" s="722" t="str">
        <f t="shared" si="109"/>
        <v>COJ</v>
      </c>
      <c r="C1017" s="725" t="str">
        <f>IF(E1017&gt;0,'FTE Budget'!AL$17,"")</f>
        <v/>
      </c>
      <c r="D1017" s="725" t="str">
        <f>IF(E1017&gt;0,'FTE Budget'!AO$17,"")</f>
        <v/>
      </c>
    </row>
    <row r="1018" spans="1:6" ht="12.75">
      <c r="A1018" s="722" t="str">
        <f t="shared" si="105"/>
        <v>TBD</v>
      </c>
      <c r="B1018" s="722" t="s">
        <v>426</v>
      </c>
      <c r="C1018" s="725" t="str">
        <f>IF(E1018&gt;0,'FTE Budget'!J$17,"")</f>
        <v/>
      </c>
      <c r="D1018" s="725" t="str">
        <f>IF(E1018&gt;0,'FTE Budget'!M$17,"")</f>
        <v/>
      </c>
      <c r="E1018" s="848">
        <f>SUMIF('FTE Budget'!AV:AV,'EPM Main Load'!B1018,'FTE Budget'!AW:AW)</f>
        <v>0</v>
      </c>
      <c r="F1018" s="737">
        <f>SUMIF('FTE Budget'!AV:AV,'EPM Main Load'!B1018,'FTE Budget'!BC:BC)</f>
        <v>0</v>
      </c>
    </row>
    <row r="1019" spans="1:6" ht="12.75">
      <c r="A1019" s="722" t="str">
        <f t="shared" si="105"/>
        <v>TBD</v>
      </c>
      <c r="B1019" s="722" t="str">
        <f t="shared" ref="B1019:B1027" si="110">B1018</f>
        <v>COT</v>
      </c>
      <c r="C1019" s="725" t="str">
        <f>IF(E1019&gt;0,'FTE Budget'!Q$17,"")</f>
        <v/>
      </c>
      <c r="D1019" s="725" t="str">
        <f>IF(E1019&gt;0,'FTE Budget'!T$17,"")</f>
        <v/>
      </c>
      <c r="E1019" s="848">
        <f>SUMIF('FTE Budget'!AV:AV,'EPM Main Load'!B1019,'FTE Budget'!AX:AX)</f>
        <v>0</v>
      </c>
      <c r="F1019" s="737">
        <f>SUMIF('FTE Budget'!AV:AV,'EPM Main Load'!B1019,'FTE Budget'!BD:BD)</f>
        <v>0</v>
      </c>
    </row>
    <row r="1020" spans="1:6" ht="12.75">
      <c r="A1020" s="722" t="str">
        <f t="shared" si="105"/>
        <v>TBD</v>
      </c>
      <c r="B1020" s="722" t="str">
        <f t="shared" si="110"/>
        <v>COT</v>
      </c>
      <c r="C1020" s="725" t="str">
        <f>IF(E1020&gt;0,'FTE Budget'!X$17,"")</f>
        <v/>
      </c>
      <c r="D1020" s="725" t="str">
        <f>IF(E1020&gt;0,'FTE Budget'!AA$17,"")</f>
        <v/>
      </c>
      <c r="E1020" s="848">
        <f>SUMIF('FTE Budget'!AV:AV,'EPM Main Load'!B1020,'FTE Budget'!AY:AY)</f>
        <v>0</v>
      </c>
      <c r="F1020" s="737">
        <f>SUMIF('FTE Budget'!AV:AV,'EPM Main Load'!B1020,'FTE Budget'!BE:BE)</f>
        <v>0</v>
      </c>
    </row>
    <row r="1021" spans="1:6" ht="12.75">
      <c r="A1021" s="722" t="str">
        <f t="shared" si="105"/>
        <v>TBD</v>
      </c>
      <c r="B1021" s="722" t="str">
        <f t="shared" si="110"/>
        <v>COT</v>
      </c>
      <c r="C1021" s="725" t="str">
        <f>IF(E1021&gt;0,'FTE Budget'!AE$17,"")</f>
        <v/>
      </c>
      <c r="D1021" s="725" t="str">
        <f>IF(E1021&gt;0,'FTE Budget'!AH$17,"")</f>
        <v/>
      </c>
      <c r="E1021" s="848">
        <f>SUMIF('FTE Budget'!AV:AV,'EPM Main Load'!B1021,'FTE Budget'!AZ:AZ)</f>
        <v>0</v>
      </c>
      <c r="F1021" s="737">
        <f>SUMIF('FTE Budget'!AV:AV,'EPM Main Load'!B1021,'FTE Budget'!BF:BF)</f>
        <v>0</v>
      </c>
    </row>
    <row r="1022" spans="1:6" ht="12.75">
      <c r="A1022" s="722" t="str">
        <f t="shared" si="105"/>
        <v>TBD</v>
      </c>
      <c r="B1022" s="722" t="str">
        <f t="shared" si="110"/>
        <v>COT</v>
      </c>
      <c r="C1022" s="725" t="str">
        <f>IF(E1022&gt;0,'FTE Budget'!AL$17,"")</f>
        <v/>
      </c>
      <c r="D1022" s="725" t="str">
        <f>IF(E1022&gt;0,'FTE Budget'!AO$17,"")</f>
        <v/>
      </c>
      <c r="E1022" s="848">
        <f>SUMIF('FTE Budget'!AV:AV,'EPM Main Load'!B1022,'FTE Budget'!BA:BA)</f>
        <v>0</v>
      </c>
      <c r="F1022" s="737">
        <f>SUMIF('FTE Budget'!AV:AV,'EPM Main Load'!B1022,'FTE Budget'!BG:BG)</f>
        <v>0</v>
      </c>
    </row>
    <row r="1023" spans="1:6" ht="12.75">
      <c r="A1023" s="722" t="str">
        <f t="shared" si="105"/>
        <v>TBD</v>
      </c>
      <c r="B1023" s="722" t="str">
        <f t="shared" si="110"/>
        <v>COT</v>
      </c>
      <c r="C1023" s="725" t="str">
        <f>IF(E1023&gt;0,'FTE Budget'!J$17,"")</f>
        <v/>
      </c>
      <c r="D1023" s="725" t="str">
        <f>IF(E1023&gt;0,'FTE Budget'!M$17,"")</f>
        <v/>
      </c>
    </row>
    <row r="1024" spans="1:6" ht="12.75">
      <c r="A1024" s="722" t="str">
        <f t="shared" si="105"/>
        <v>TBD</v>
      </c>
      <c r="B1024" s="722" t="str">
        <f t="shared" si="110"/>
        <v>COT</v>
      </c>
      <c r="C1024" s="725" t="str">
        <f>IF(E1024&gt;0,'FTE Budget'!Q$17,"")</f>
        <v/>
      </c>
      <c r="D1024" s="725" t="str">
        <f>IF(E1024&gt;0,'FTE Budget'!T$17,"")</f>
        <v/>
      </c>
    </row>
    <row r="1025" spans="1:6" ht="12.75">
      <c r="A1025" s="722" t="str">
        <f t="shared" si="105"/>
        <v>TBD</v>
      </c>
      <c r="B1025" s="722" t="str">
        <f t="shared" si="110"/>
        <v>COT</v>
      </c>
      <c r="C1025" s="725" t="str">
        <f>IF(E1025&gt;0,'FTE Budget'!X$17,"")</f>
        <v/>
      </c>
      <c r="D1025" s="725" t="str">
        <f>IF(E1025&gt;0,'FTE Budget'!AA$17,"")</f>
        <v/>
      </c>
    </row>
    <row r="1026" spans="1:6" ht="12.75">
      <c r="A1026" s="722" t="str">
        <f t="shared" si="105"/>
        <v>TBD</v>
      </c>
      <c r="B1026" s="722" t="str">
        <f t="shared" si="110"/>
        <v>COT</v>
      </c>
      <c r="C1026" s="725" t="str">
        <f>IF(E1026&gt;0,'FTE Budget'!AE$17,"")</f>
        <v/>
      </c>
      <c r="D1026" s="725" t="str">
        <f>IF(E1026&gt;0,'FTE Budget'!AH$17,"")</f>
        <v/>
      </c>
    </row>
    <row r="1027" spans="1:6" ht="12.75">
      <c r="A1027" s="722" t="str">
        <f t="shared" si="105"/>
        <v>TBD</v>
      </c>
      <c r="B1027" s="722" t="str">
        <f t="shared" si="110"/>
        <v>COT</v>
      </c>
      <c r="C1027" s="725" t="str">
        <f>IF(E1027&gt;0,'FTE Budget'!AL$17,"")</f>
        <v/>
      </c>
      <c r="D1027" s="725" t="str">
        <f>IF(E1027&gt;0,'FTE Budget'!AO$17,"")</f>
        <v/>
      </c>
    </row>
    <row r="1028" spans="1:6" ht="12.75">
      <c r="A1028" s="722" t="str">
        <f t="shared" si="105"/>
        <v>TBD</v>
      </c>
      <c r="B1028" s="722" t="s">
        <v>427</v>
      </c>
      <c r="C1028" s="725" t="str">
        <f>IF(E1028&gt;0,'FTE Budget'!J$17,"")</f>
        <v/>
      </c>
      <c r="D1028" s="725" t="str">
        <f>IF(E1028&gt;0,'FTE Budget'!M$17,"")</f>
        <v/>
      </c>
      <c r="E1028" s="848">
        <f>SUMIF('FTE Budget'!AV:AV,'EPM Main Load'!B1028,'FTE Budget'!AW:AW)</f>
        <v>0</v>
      </c>
      <c r="F1028" s="737">
        <f>SUMIF('FTE Budget'!AV:AV,'EPM Main Load'!B1028,'FTE Budget'!BC:BC)</f>
        <v>0</v>
      </c>
    </row>
    <row r="1029" spans="1:6" ht="12.75">
      <c r="A1029" s="722" t="str">
        <f t="shared" si="105"/>
        <v>TBD</v>
      </c>
      <c r="B1029" s="722" t="str">
        <f t="shared" ref="B1029:B1037" si="111">B1028</f>
        <v>COX</v>
      </c>
      <c r="C1029" s="725" t="str">
        <f>IF(E1029&gt;0,'FTE Budget'!Q$17,"")</f>
        <v/>
      </c>
      <c r="D1029" s="725" t="str">
        <f>IF(E1029&gt;0,'FTE Budget'!T$17,"")</f>
        <v/>
      </c>
      <c r="E1029" s="848">
        <f>SUMIF('FTE Budget'!AV:AV,'EPM Main Load'!B1029,'FTE Budget'!AX:AX)</f>
        <v>0</v>
      </c>
      <c r="F1029" s="737">
        <f>SUMIF('FTE Budget'!AV:AV,'EPM Main Load'!B1029,'FTE Budget'!BD:BD)</f>
        <v>0</v>
      </c>
    </row>
    <row r="1030" spans="1:6" ht="12.75">
      <c r="A1030" s="722" t="str">
        <f t="shared" si="105"/>
        <v>TBD</v>
      </c>
      <c r="B1030" s="722" t="str">
        <f t="shared" si="111"/>
        <v>COX</v>
      </c>
      <c r="C1030" s="725" t="str">
        <f>IF(E1030&gt;0,'FTE Budget'!X$17,"")</f>
        <v/>
      </c>
      <c r="D1030" s="725" t="str">
        <f>IF(E1030&gt;0,'FTE Budget'!AA$17,"")</f>
        <v/>
      </c>
      <c r="E1030" s="848">
        <f>SUMIF('FTE Budget'!AV:AV,'EPM Main Load'!B1030,'FTE Budget'!AY:AY)</f>
        <v>0</v>
      </c>
      <c r="F1030" s="737">
        <f>SUMIF('FTE Budget'!AV:AV,'EPM Main Load'!B1030,'FTE Budget'!BE:BE)</f>
        <v>0</v>
      </c>
    </row>
    <row r="1031" spans="1:6" ht="12.75">
      <c r="A1031" s="722" t="str">
        <f t="shared" si="105"/>
        <v>TBD</v>
      </c>
      <c r="B1031" s="722" t="str">
        <f t="shared" si="111"/>
        <v>COX</v>
      </c>
      <c r="C1031" s="725" t="str">
        <f>IF(E1031&gt;0,'FTE Budget'!AE$17,"")</f>
        <v/>
      </c>
      <c r="D1031" s="725" t="str">
        <f>IF(E1031&gt;0,'FTE Budget'!AH$17,"")</f>
        <v/>
      </c>
      <c r="E1031" s="848">
        <f>SUMIF('FTE Budget'!AV:AV,'EPM Main Load'!B1031,'FTE Budget'!AZ:AZ)</f>
        <v>0</v>
      </c>
      <c r="F1031" s="737">
        <f>SUMIF('FTE Budget'!AV:AV,'EPM Main Load'!B1031,'FTE Budget'!BF:BF)</f>
        <v>0</v>
      </c>
    </row>
    <row r="1032" spans="1:6" ht="12.75">
      <c r="A1032" s="722" t="str">
        <f t="shared" si="105"/>
        <v>TBD</v>
      </c>
      <c r="B1032" s="722" t="str">
        <f t="shared" si="111"/>
        <v>COX</v>
      </c>
      <c r="C1032" s="725" t="str">
        <f>IF(E1032&gt;0,'FTE Budget'!AL$17,"")</f>
        <v/>
      </c>
      <c r="D1032" s="725" t="str">
        <f>IF(E1032&gt;0,'FTE Budget'!AO$17,"")</f>
        <v/>
      </c>
      <c r="E1032" s="848">
        <f>SUMIF('FTE Budget'!AV:AV,'EPM Main Load'!B1032,'FTE Budget'!BA:BA)</f>
        <v>0</v>
      </c>
      <c r="F1032" s="737">
        <f>SUMIF('FTE Budget'!AV:AV,'EPM Main Load'!B1032,'FTE Budget'!BG:BG)</f>
        <v>0</v>
      </c>
    </row>
    <row r="1033" spans="1:6" ht="12.75">
      <c r="A1033" s="722" t="str">
        <f t="shared" ref="A1033:A1096" si="112">$D$5</f>
        <v>TBD</v>
      </c>
      <c r="B1033" s="722" t="str">
        <f t="shared" si="111"/>
        <v>COX</v>
      </c>
      <c r="C1033" s="725" t="str">
        <f>IF(E1033&gt;0,'FTE Budget'!J$17,"")</f>
        <v/>
      </c>
      <c r="D1033" s="725" t="str">
        <f>IF(E1033&gt;0,'FTE Budget'!M$17,"")</f>
        <v/>
      </c>
    </row>
    <row r="1034" spans="1:6" ht="12.75">
      <c r="A1034" s="722" t="str">
        <f t="shared" si="112"/>
        <v>TBD</v>
      </c>
      <c r="B1034" s="722" t="str">
        <f t="shared" si="111"/>
        <v>COX</v>
      </c>
      <c r="C1034" s="725" t="str">
        <f>IF(E1034&gt;0,'FTE Budget'!Q$17,"")</f>
        <v/>
      </c>
      <c r="D1034" s="725" t="str">
        <f>IF(E1034&gt;0,'FTE Budget'!T$17,"")</f>
        <v/>
      </c>
    </row>
    <row r="1035" spans="1:6" ht="12.75">
      <c r="A1035" s="722" t="str">
        <f t="shared" si="112"/>
        <v>TBD</v>
      </c>
      <c r="B1035" s="722" t="str">
        <f t="shared" si="111"/>
        <v>COX</v>
      </c>
      <c r="C1035" s="725" t="str">
        <f>IF(E1035&gt;0,'FTE Budget'!X$17,"")</f>
        <v/>
      </c>
      <c r="D1035" s="725" t="str">
        <f>IF(E1035&gt;0,'FTE Budget'!AA$17,"")</f>
        <v/>
      </c>
    </row>
    <row r="1036" spans="1:6" ht="12.75">
      <c r="A1036" s="722" t="str">
        <f t="shared" si="112"/>
        <v>TBD</v>
      </c>
      <c r="B1036" s="722" t="str">
        <f t="shared" si="111"/>
        <v>COX</v>
      </c>
      <c r="C1036" s="725" t="str">
        <f>IF(E1036&gt;0,'FTE Budget'!AE$17,"")</f>
        <v/>
      </c>
      <c r="D1036" s="725" t="str">
        <f>IF(E1036&gt;0,'FTE Budget'!AH$17,"")</f>
        <v/>
      </c>
    </row>
    <row r="1037" spans="1:6" ht="12.75">
      <c r="A1037" s="722" t="str">
        <f t="shared" si="112"/>
        <v>TBD</v>
      </c>
      <c r="B1037" s="722" t="str">
        <f t="shared" si="111"/>
        <v>COX</v>
      </c>
      <c r="C1037" s="725" t="str">
        <f>IF(E1037&gt;0,'FTE Budget'!AL$17,"")</f>
        <v/>
      </c>
      <c r="D1037" s="725" t="str">
        <f>IF(E1037&gt;0,'FTE Budget'!AO$17,"")</f>
        <v/>
      </c>
    </row>
    <row r="1038" spans="1:6" ht="12.75">
      <c r="A1038" s="722" t="str">
        <f t="shared" si="112"/>
        <v>TBD</v>
      </c>
      <c r="B1038" s="722" t="s">
        <v>428</v>
      </c>
      <c r="C1038" s="725" t="str">
        <f>IF(E1038&gt;0,'FTE Budget'!J$17,"")</f>
        <v/>
      </c>
      <c r="D1038" s="725" t="str">
        <f>IF(E1038&gt;0,'FTE Budget'!M$17,"")</f>
        <v/>
      </c>
      <c r="E1038" s="848">
        <f>SUMIF('FTE Budget'!AV:AV,'EPM Main Load'!B1038,'FTE Budget'!AW:AW)</f>
        <v>0</v>
      </c>
      <c r="F1038" s="737">
        <f>SUMIF('FTE Budget'!AV:AV,'EPM Main Load'!B1038,'FTE Budget'!BC:BC)</f>
        <v>0</v>
      </c>
    </row>
    <row r="1039" spans="1:6" ht="12.75">
      <c r="A1039" s="722" t="str">
        <f t="shared" si="112"/>
        <v>TBD</v>
      </c>
      <c r="B1039" s="722" t="str">
        <f t="shared" ref="B1039:B1047" si="113">B1038</f>
        <v>DITC</v>
      </c>
      <c r="C1039" s="725" t="str">
        <f>IF(E1039&gt;0,'FTE Budget'!Q$17,"")</f>
        <v/>
      </c>
      <c r="D1039" s="725" t="str">
        <f>IF(E1039&gt;0,'FTE Budget'!T$17,"")</f>
        <v/>
      </c>
      <c r="E1039" s="848">
        <f>SUMIF('FTE Budget'!AV:AV,'EPM Main Load'!B1039,'FTE Budget'!AX:AX)</f>
        <v>0</v>
      </c>
      <c r="F1039" s="737">
        <f>SUMIF('FTE Budget'!AV:AV,'EPM Main Load'!B1039,'FTE Budget'!BD:BD)</f>
        <v>0</v>
      </c>
    </row>
    <row r="1040" spans="1:6" ht="12.75">
      <c r="A1040" s="722" t="str">
        <f t="shared" si="112"/>
        <v>TBD</v>
      </c>
      <c r="B1040" s="722" t="str">
        <f t="shared" si="113"/>
        <v>DITC</v>
      </c>
      <c r="C1040" s="725" t="str">
        <f>IF(E1040&gt;0,'FTE Budget'!X$17,"")</f>
        <v/>
      </c>
      <c r="D1040" s="725" t="str">
        <f>IF(E1040&gt;0,'FTE Budget'!AA$17,"")</f>
        <v/>
      </c>
      <c r="E1040" s="848">
        <f>SUMIF('FTE Budget'!AV:AV,'EPM Main Load'!B1040,'FTE Budget'!AY:AY)</f>
        <v>0</v>
      </c>
      <c r="F1040" s="737">
        <f>SUMIF('FTE Budget'!AV:AV,'EPM Main Load'!B1040,'FTE Budget'!BE:BE)</f>
        <v>0</v>
      </c>
    </row>
    <row r="1041" spans="1:6" ht="12.75">
      <c r="A1041" s="722" t="str">
        <f t="shared" si="112"/>
        <v>TBD</v>
      </c>
      <c r="B1041" s="722" t="str">
        <f t="shared" si="113"/>
        <v>DITC</v>
      </c>
      <c r="C1041" s="725" t="str">
        <f>IF(E1041&gt;0,'FTE Budget'!AE$17,"")</f>
        <v/>
      </c>
      <c r="D1041" s="725" t="str">
        <f>IF(E1041&gt;0,'FTE Budget'!AH$17,"")</f>
        <v/>
      </c>
      <c r="E1041" s="848">
        <f>SUMIF('FTE Budget'!AV:AV,'EPM Main Load'!B1041,'FTE Budget'!AZ:AZ)</f>
        <v>0</v>
      </c>
      <c r="F1041" s="737">
        <f>SUMIF('FTE Budget'!AV:AV,'EPM Main Load'!B1041,'FTE Budget'!BF:BF)</f>
        <v>0</v>
      </c>
    </row>
    <row r="1042" spans="1:6" ht="12.75">
      <c r="A1042" s="722" t="str">
        <f t="shared" si="112"/>
        <v>TBD</v>
      </c>
      <c r="B1042" s="722" t="str">
        <f t="shared" si="113"/>
        <v>DITC</v>
      </c>
      <c r="C1042" s="725" t="str">
        <f>IF(E1042&gt;0,'FTE Budget'!AL$17,"")</f>
        <v/>
      </c>
      <c r="D1042" s="725" t="str">
        <f>IF(E1042&gt;0,'FTE Budget'!AO$17,"")</f>
        <v/>
      </c>
      <c r="E1042" s="848">
        <f>SUMIF('FTE Budget'!AV:AV,'EPM Main Load'!B1042,'FTE Budget'!BA:BA)</f>
        <v>0</v>
      </c>
      <c r="F1042" s="737">
        <f>SUMIF('FTE Budget'!AV:AV,'EPM Main Load'!B1042,'FTE Budget'!BG:BG)</f>
        <v>0</v>
      </c>
    </row>
    <row r="1043" spans="1:6" ht="12.75">
      <c r="A1043" s="722" t="str">
        <f t="shared" si="112"/>
        <v>TBD</v>
      </c>
      <c r="B1043" s="722" t="str">
        <f t="shared" si="113"/>
        <v>DITC</v>
      </c>
      <c r="C1043" s="725" t="str">
        <f>IF(E1043&gt;0,'FTE Budget'!J$17,"")</f>
        <v/>
      </c>
      <c r="D1043" s="725" t="str">
        <f>IF(E1043&gt;0,'FTE Budget'!M$17,"")</f>
        <v/>
      </c>
    </row>
    <row r="1044" spans="1:6" ht="12.75">
      <c r="A1044" s="722" t="str">
        <f t="shared" si="112"/>
        <v>TBD</v>
      </c>
      <c r="B1044" s="722" t="str">
        <f t="shared" si="113"/>
        <v>DITC</v>
      </c>
      <c r="C1044" s="725" t="str">
        <f>IF(E1044&gt;0,'FTE Budget'!Q$17,"")</f>
        <v/>
      </c>
      <c r="D1044" s="725" t="str">
        <f>IF(E1044&gt;0,'FTE Budget'!T$17,"")</f>
        <v/>
      </c>
    </row>
    <row r="1045" spans="1:6" ht="12.75">
      <c r="A1045" s="722" t="str">
        <f t="shared" si="112"/>
        <v>TBD</v>
      </c>
      <c r="B1045" s="722" t="str">
        <f t="shared" si="113"/>
        <v>DITC</v>
      </c>
      <c r="C1045" s="725" t="str">
        <f>IF(E1045&gt;0,'FTE Budget'!X$17,"")</f>
        <v/>
      </c>
      <c r="D1045" s="725" t="str">
        <f>IF(E1045&gt;0,'FTE Budget'!AA$17,"")</f>
        <v/>
      </c>
    </row>
    <row r="1046" spans="1:6" ht="12.75">
      <c r="A1046" s="722" t="str">
        <f t="shared" si="112"/>
        <v>TBD</v>
      </c>
      <c r="B1046" s="722" t="str">
        <f t="shared" si="113"/>
        <v>DITC</v>
      </c>
      <c r="C1046" s="725" t="str">
        <f>IF(E1046&gt;0,'FTE Budget'!AE$17,"")</f>
        <v/>
      </c>
      <c r="D1046" s="725" t="str">
        <f>IF(E1046&gt;0,'FTE Budget'!AH$17,"")</f>
        <v/>
      </c>
    </row>
    <row r="1047" spans="1:6" ht="12.75">
      <c r="A1047" s="722" t="str">
        <f t="shared" si="112"/>
        <v>TBD</v>
      </c>
      <c r="B1047" s="722" t="str">
        <f t="shared" si="113"/>
        <v>DITC</v>
      </c>
      <c r="C1047" s="725" t="str">
        <f>IF(E1047&gt;0,'FTE Budget'!AL$17,"")</f>
        <v/>
      </c>
      <c r="D1047" s="725" t="str">
        <f>IF(E1047&gt;0,'FTE Budget'!AO$17,"")</f>
        <v/>
      </c>
    </row>
    <row r="1048" spans="1:6" ht="12.75">
      <c r="A1048" s="722" t="str">
        <f t="shared" si="112"/>
        <v>TBD</v>
      </c>
      <c r="B1048" s="722" t="s">
        <v>429</v>
      </c>
      <c r="C1048" s="725" t="str">
        <f>IF(E1048&gt;0,'FTE Budget'!J$17,"")</f>
        <v/>
      </c>
      <c r="D1048" s="725" t="str">
        <f>IF(E1048&gt;0,'FTE Budget'!M$17,"")</f>
        <v/>
      </c>
      <c r="E1048" s="848">
        <f>SUMIF('FTE Budget'!AV:AV,'EPM Main Load'!B1048,'FTE Budget'!AW:AW)</f>
        <v>0</v>
      </c>
      <c r="F1048" s="737">
        <f>SUMIF('FTE Budget'!AV:AV,'EPM Main Load'!B1048,'FTE Budget'!BC:BC)</f>
        <v>0</v>
      </c>
    </row>
    <row r="1049" spans="1:6" ht="12.75">
      <c r="A1049" s="722" t="str">
        <f t="shared" si="112"/>
        <v>TBD</v>
      </c>
      <c r="B1049" s="722" t="str">
        <f t="shared" ref="B1049:B1057" si="114">B1048</f>
        <v>DGA</v>
      </c>
      <c r="C1049" s="725" t="str">
        <f>IF(E1049&gt;0,'FTE Budget'!Q$17,"")</f>
        <v/>
      </c>
      <c r="D1049" s="725" t="str">
        <f>IF(E1049&gt;0,'FTE Budget'!T$17,"")</f>
        <v/>
      </c>
      <c r="E1049" s="848">
        <f>SUMIF('FTE Budget'!AV:AV,'EPM Main Load'!B1049,'FTE Budget'!AX:AX)</f>
        <v>0</v>
      </c>
      <c r="F1049" s="737">
        <f>SUMIF('FTE Budget'!AV:AV,'EPM Main Load'!B1049,'FTE Budget'!BD:BD)</f>
        <v>0</v>
      </c>
    </row>
    <row r="1050" spans="1:6" ht="12.75">
      <c r="A1050" s="722" t="str">
        <f t="shared" si="112"/>
        <v>TBD</v>
      </c>
      <c r="B1050" s="722" t="str">
        <f t="shared" si="114"/>
        <v>DGA</v>
      </c>
      <c r="C1050" s="725" t="str">
        <f>IF(E1050&gt;0,'FTE Budget'!X$17,"")</f>
        <v/>
      </c>
      <c r="D1050" s="725" t="str">
        <f>IF(E1050&gt;0,'FTE Budget'!AA$17,"")</f>
        <v/>
      </c>
      <c r="E1050" s="848">
        <f>SUMIF('FTE Budget'!AV:AV,'EPM Main Load'!B1050,'FTE Budget'!AY:AY)</f>
        <v>0</v>
      </c>
      <c r="F1050" s="737">
        <f>SUMIF('FTE Budget'!AV:AV,'EPM Main Load'!B1050,'FTE Budget'!BE:BE)</f>
        <v>0</v>
      </c>
    </row>
    <row r="1051" spans="1:6" ht="12.75">
      <c r="A1051" s="722" t="str">
        <f t="shared" si="112"/>
        <v>TBD</v>
      </c>
      <c r="B1051" s="722" t="str">
        <f t="shared" si="114"/>
        <v>DGA</v>
      </c>
      <c r="C1051" s="725" t="str">
        <f>IF(E1051&gt;0,'FTE Budget'!AE$17,"")</f>
        <v/>
      </c>
      <c r="D1051" s="725" t="str">
        <f>IF(E1051&gt;0,'FTE Budget'!AH$17,"")</f>
        <v/>
      </c>
      <c r="E1051" s="848">
        <f>SUMIF('FTE Budget'!AV:AV,'EPM Main Load'!B1051,'FTE Budget'!AZ:AZ)</f>
        <v>0</v>
      </c>
      <c r="F1051" s="737">
        <f>SUMIF('FTE Budget'!AV:AV,'EPM Main Load'!B1051,'FTE Budget'!BF:BF)</f>
        <v>0</v>
      </c>
    </row>
    <row r="1052" spans="1:6" ht="12.75">
      <c r="A1052" s="722" t="str">
        <f t="shared" si="112"/>
        <v>TBD</v>
      </c>
      <c r="B1052" s="722" t="str">
        <f t="shared" si="114"/>
        <v>DGA</v>
      </c>
      <c r="C1052" s="725" t="str">
        <f>IF(E1052&gt;0,'FTE Budget'!AL$17,"")</f>
        <v/>
      </c>
      <c r="D1052" s="725" t="str">
        <f>IF(E1052&gt;0,'FTE Budget'!AO$17,"")</f>
        <v/>
      </c>
      <c r="E1052" s="848">
        <f>SUMIF('FTE Budget'!AV:AV,'EPM Main Load'!B1052,'FTE Budget'!BA:BA)</f>
        <v>0</v>
      </c>
      <c r="F1052" s="737">
        <f>SUMIF('FTE Budget'!AV:AV,'EPM Main Load'!B1052,'FTE Budget'!BG:BG)</f>
        <v>0</v>
      </c>
    </row>
    <row r="1053" spans="1:6" ht="12.75">
      <c r="A1053" s="722" t="str">
        <f t="shared" si="112"/>
        <v>TBD</v>
      </c>
      <c r="B1053" s="722" t="str">
        <f t="shared" si="114"/>
        <v>DGA</v>
      </c>
      <c r="C1053" s="725" t="str">
        <f>IF(E1053&gt;0,'FTE Budget'!J$17,"")</f>
        <v/>
      </c>
      <c r="D1053" s="725" t="str">
        <f>IF(E1053&gt;0,'FTE Budget'!M$17,"")</f>
        <v/>
      </c>
    </row>
    <row r="1054" spans="1:6" ht="12.75">
      <c r="A1054" s="722" t="str">
        <f t="shared" si="112"/>
        <v>TBD</v>
      </c>
      <c r="B1054" s="722" t="str">
        <f t="shared" si="114"/>
        <v>DGA</v>
      </c>
      <c r="C1054" s="725" t="str">
        <f>IF(E1054&gt;0,'FTE Budget'!Q$17,"")</f>
        <v/>
      </c>
      <c r="D1054" s="725" t="str">
        <f>IF(E1054&gt;0,'FTE Budget'!T$17,"")</f>
        <v/>
      </c>
    </row>
    <row r="1055" spans="1:6" ht="12.75">
      <c r="A1055" s="722" t="str">
        <f t="shared" si="112"/>
        <v>TBD</v>
      </c>
      <c r="B1055" s="722" t="str">
        <f t="shared" si="114"/>
        <v>DGA</v>
      </c>
      <c r="C1055" s="725" t="str">
        <f>IF(E1055&gt;0,'FTE Budget'!X$17,"")</f>
        <v/>
      </c>
      <c r="D1055" s="725" t="str">
        <f>IF(E1055&gt;0,'FTE Budget'!AA$17,"")</f>
        <v/>
      </c>
    </row>
    <row r="1056" spans="1:6" ht="12.75">
      <c r="A1056" s="722" t="str">
        <f t="shared" si="112"/>
        <v>TBD</v>
      </c>
      <c r="B1056" s="722" t="str">
        <f t="shared" si="114"/>
        <v>DGA</v>
      </c>
      <c r="C1056" s="725" t="str">
        <f>IF(E1056&gt;0,'FTE Budget'!AE$17,"")</f>
        <v/>
      </c>
      <c r="D1056" s="725" t="str">
        <f>IF(E1056&gt;0,'FTE Budget'!AH$17,"")</f>
        <v/>
      </c>
    </row>
    <row r="1057" spans="1:6" ht="12.75">
      <c r="A1057" s="722" t="str">
        <f t="shared" si="112"/>
        <v>TBD</v>
      </c>
      <c r="B1057" s="722" t="str">
        <f t="shared" si="114"/>
        <v>DGA</v>
      </c>
      <c r="C1057" s="725" t="str">
        <f>IF(E1057&gt;0,'FTE Budget'!AL$17,"")</f>
        <v/>
      </c>
      <c r="D1057" s="725" t="str">
        <f>IF(E1057&gt;0,'FTE Budget'!AO$17,"")</f>
        <v/>
      </c>
    </row>
    <row r="1058" spans="1:6" ht="12.75">
      <c r="A1058" s="722" t="str">
        <f t="shared" si="112"/>
        <v>TBD</v>
      </c>
      <c r="B1058" s="722" t="s">
        <v>430</v>
      </c>
      <c r="C1058" s="725" t="str">
        <f>IF(E1058&gt;0,'FTE Budget'!J$17,"")</f>
        <v/>
      </c>
      <c r="D1058" s="725" t="str">
        <f>IF(E1058&gt;0,'FTE Budget'!M$17,"")</f>
        <v/>
      </c>
      <c r="E1058" s="848">
        <f>SUMIF('FTE Budget'!AV:AV,'EPM Main Load'!B1058,'FTE Budget'!AW:AW)</f>
        <v>0</v>
      </c>
      <c r="F1058" s="737">
        <f>SUMIF('FTE Budget'!AV:AV,'EPM Main Load'!B1058,'FTE Budget'!BC:BC)</f>
        <v>0</v>
      </c>
    </row>
    <row r="1059" spans="1:6" ht="12.75">
      <c r="A1059" s="722" t="str">
        <f t="shared" si="112"/>
        <v>TBD</v>
      </c>
      <c r="B1059" s="722" t="str">
        <f t="shared" ref="B1059:B1067" si="115">B1058</f>
        <v>ERC</v>
      </c>
      <c r="C1059" s="725" t="str">
        <f>IF(E1059&gt;0,'FTE Budget'!Q$17,"")</f>
        <v/>
      </c>
      <c r="D1059" s="725" t="str">
        <f>IF(E1059&gt;0,'FTE Budget'!T$17,"")</f>
        <v/>
      </c>
      <c r="E1059" s="848">
        <f>SUMIF('FTE Budget'!AV:AV,'EPM Main Load'!B1059,'FTE Budget'!AX:AX)</f>
        <v>0</v>
      </c>
      <c r="F1059" s="737">
        <f>SUMIF('FTE Budget'!AV:AV,'EPM Main Load'!B1059,'FTE Budget'!BD:BD)</f>
        <v>0</v>
      </c>
    </row>
    <row r="1060" spans="1:6" ht="12.75">
      <c r="A1060" s="722" t="str">
        <f t="shared" si="112"/>
        <v>TBD</v>
      </c>
      <c r="B1060" s="722" t="str">
        <f t="shared" si="115"/>
        <v>ERC</v>
      </c>
      <c r="C1060" s="725" t="str">
        <f>IF(E1060&gt;0,'FTE Budget'!X$17,"")</f>
        <v/>
      </c>
      <c r="D1060" s="725" t="str">
        <f>IF(E1060&gt;0,'FTE Budget'!AA$17,"")</f>
        <v/>
      </c>
      <c r="E1060" s="848">
        <f>SUMIF('FTE Budget'!AV:AV,'EPM Main Load'!B1060,'FTE Budget'!AY:AY)</f>
        <v>0</v>
      </c>
      <c r="F1060" s="737">
        <f>SUMIF('FTE Budget'!AV:AV,'EPM Main Load'!B1060,'FTE Budget'!BE:BE)</f>
        <v>0</v>
      </c>
    </row>
    <row r="1061" spans="1:6" ht="12.75">
      <c r="A1061" s="722" t="str">
        <f t="shared" si="112"/>
        <v>TBD</v>
      </c>
      <c r="B1061" s="722" t="str">
        <f t="shared" si="115"/>
        <v>ERC</v>
      </c>
      <c r="C1061" s="725" t="str">
        <f>IF(E1061&gt;0,'FTE Budget'!AE$17,"")</f>
        <v/>
      </c>
      <c r="D1061" s="725" t="str">
        <f>IF(E1061&gt;0,'FTE Budget'!AH$17,"")</f>
        <v/>
      </c>
      <c r="E1061" s="848">
        <f>SUMIF('FTE Budget'!AV:AV,'EPM Main Load'!B1061,'FTE Budget'!AZ:AZ)</f>
        <v>0</v>
      </c>
      <c r="F1061" s="737">
        <f>SUMIF('FTE Budget'!AV:AV,'EPM Main Load'!B1061,'FTE Budget'!BF:BF)</f>
        <v>0</v>
      </c>
    </row>
    <row r="1062" spans="1:6" ht="12.75">
      <c r="A1062" s="722" t="str">
        <f t="shared" si="112"/>
        <v>TBD</v>
      </c>
      <c r="B1062" s="722" t="str">
        <f t="shared" si="115"/>
        <v>ERC</v>
      </c>
      <c r="C1062" s="725" t="str">
        <f>IF(E1062&gt;0,'FTE Budget'!AL$17,"")</f>
        <v/>
      </c>
      <c r="D1062" s="725" t="str">
        <f>IF(E1062&gt;0,'FTE Budget'!AO$17,"")</f>
        <v/>
      </c>
      <c r="E1062" s="848">
        <f>SUMIF('FTE Budget'!AV:AV,'EPM Main Load'!B1062,'FTE Budget'!BA:BA)</f>
        <v>0</v>
      </c>
      <c r="F1062" s="737">
        <f>SUMIF('FTE Budget'!AV:AV,'EPM Main Load'!B1062,'FTE Budget'!BG:BG)</f>
        <v>0</v>
      </c>
    </row>
    <row r="1063" spans="1:6" ht="12.75">
      <c r="A1063" s="722" t="str">
        <f t="shared" si="112"/>
        <v>TBD</v>
      </c>
      <c r="B1063" s="722" t="str">
        <f t="shared" si="115"/>
        <v>ERC</v>
      </c>
      <c r="C1063" s="725" t="str">
        <f>IF(E1063&gt;0,'FTE Budget'!J$17,"")</f>
        <v/>
      </c>
      <c r="D1063" s="725" t="str">
        <f>IF(E1063&gt;0,'FTE Budget'!M$17,"")</f>
        <v/>
      </c>
    </row>
    <row r="1064" spans="1:6" ht="12.75">
      <c r="A1064" s="722" t="str">
        <f t="shared" si="112"/>
        <v>TBD</v>
      </c>
      <c r="B1064" s="722" t="str">
        <f t="shared" si="115"/>
        <v>ERC</v>
      </c>
      <c r="C1064" s="725" t="str">
        <f>IF(E1064&gt;0,'FTE Budget'!Q$17,"")</f>
        <v/>
      </c>
      <c r="D1064" s="725" t="str">
        <f>IF(E1064&gt;0,'FTE Budget'!T$17,"")</f>
        <v/>
      </c>
    </row>
    <row r="1065" spans="1:6" ht="12.75">
      <c r="A1065" s="722" t="str">
        <f t="shared" si="112"/>
        <v>TBD</v>
      </c>
      <c r="B1065" s="722" t="str">
        <f t="shared" si="115"/>
        <v>ERC</v>
      </c>
      <c r="C1065" s="725" t="str">
        <f>IF(E1065&gt;0,'FTE Budget'!X$17,"")</f>
        <v/>
      </c>
      <c r="D1065" s="725" t="str">
        <f>IF(E1065&gt;0,'FTE Budget'!AA$17,"")</f>
        <v/>
      </c>
    </row>
    <row r="1066" spans="1:6" ht="12.75">
      <c r="A1066" s="722" t="str">
        <f t="shared" si="112"/>
        <v>TBD</v>
      </c>
      <c r="B1066" s="722" t="str">
        <f t="shared" si="115"/>
        <v>ERC</v>
      </c>
      <c r="C1066" s="725" t="str">
        <f>IF(E1066&gt;0,'FTE Budget'!AE$17,"")</f>
        <v/>
      </c>
      <c r="D1066" s="725" t="str">
        <f>IF(E1066&gt;0,'FTE Budget'!AH$17,"")</f>
        <v/>
      </c>
    </row>
    <row r="1067" spans="1:6" ht="12.75">
      <c r="A1067" s="722" t="str">
        <f t="shared" si="112"/>
        <v>TBD</v>
      </c>
      <c r="B1067" s="722" t="str">
        <f t="shared" si="115"/>
        <v>ERC</v>
      </c>
      <c r="C1067" s="725" t="str">
        <f>IF(E1067&gt;0,'FTE Budget'!AL$17,"")</f>
        <v/>
      </c>
      <c r="D1067" s="725" t="str">
        <f>IF(E1067&gt;0,'FTE Budget'!AO$17,"")</f>
        <v/>
      </c>
    </row>
    <row r="1068" spans="1:6" ht="9.75" customHeight="1">
      <c r="A1068" s="722" t="str">
        <f t="shared" si="112"/>
        <v>TBD</v>
      </c>
      <c r="B1068" s="726" t="s">
        <v>431</v>
      </c>
      <c r="C1068" s="725" t="str">
        <f>IF(E1068&gt;0,'FTE Budget'!J$17,"")</f>
        <v/>
      </c>
      <c r="D1068" s="725" t="str">
        <f>IF(E1068&gt;0,'FTE Budget'!M$17,"")</f>
        <v/>
      </c>
      <c r="E1068" s="848">
        <f>SUMIF('FTE Budget'!AV:AV,'EPM Main Load'!B1068,'FTE Budget'!AW:AW)</f>
        <v>0</v>
      </c>
      <c r="F1068" s="737">
        <f>SUMIF('FTE Budget'!AV:AV,'EPM Main Load'!B1068,'FTE Budget'!BC:BC)</f>
        <v>0</v>
      </c>
    </row>
    <row r="1069" spans="1:6" ht="9.75" customHeight="1">
      <c r="A1069" s="722" t="str">
        <f t="shared" si="112"/>
        <v>TBD</v>
      </c>
      <c r="B1069" s="726" t="str">
        <f t="shared" ref="B1069:B1077" si="116">B1068</f>
        <v>FAC</v>
      </c>
      <c r="C1069" s="725" t="str">
        <f>IF(E1069&gt;0,'FTE Budget'!Q$17,"")</f>
        <v/>
      </c>
      <c r="D1069" s="725" t="str">
        <f>IF(E1069&gt;0,'FTE Budget'!T$17,"")</f>
        <v/>
      </c>
      <c r="E1069" s="848">
        <f>SUMIF('FTE Budget'!AV:AV,'EPM Main Load'!B1069,'FTE Budget'!AX:AX)</f>
        <v>0</v>
      </c>
      <c r="F1069" s="737">
        <f>SUMIF('FTE Budget'!AV:AV,'EPM Main Load'!B1069,'FTE Budget'!BD:BD)</f>
        <v>0</v>
      </c>
    </row>
    <row r="1070" spans="1:6" ht="9.75" customHeight="1">
      <c r="A1070" s="722" t="str">
        <f t="shared" si="112"/>
        <v>TBD</v>
      </c>
      <c r="B1070" s="726" t="str">
        <f t="shared" si="116"/>
        <v>FAC</v>
      </c>
      <c r="C1070" s="725" t="str">
        <f>IF(E1070&gt;0,'FTE Budget'!X$17,"")</f>
        <v/>
      </c>
      <c r="D1070" s="725" t="str">
        <f>IF(E1070&gt;0,'FTE Budget'!AA$17,"")</f>
        <v/>
      </c>
      <c r="E1070" s="848">
        <f>SUMIF('FTE Budget'!AV:AV,'EPM Main Load'!B1070,'FTE Budget'!AY:AY)</f>
        <v>0</v>
      </c>
      <c r="F1070" s="737">
        <f>SUMIF('FTE Budget'!AV:AV,'EPM Main Load'!B1070,'FTE Budget'!BE:BE)</f>
        <v>0</v>
      </c>
    </row>
    <row r="1071" spans="1:6" ht="9.75" customHeight="1">
      <c r="A1071" s="722" t="str">
        <f t="shared" si="112"/>
        <v>TBD</v>
      </c>
      <c r="B1071" s="726" t="str">
        <f t="shared" si="116"/>
        <v>FAC</v>
      </c>
      <c r="C1071" s="725" t="str">
        <f>IF(E1071&gt;0,'FTE Budget'!AE$17,"")</f>
        <v/>
      </c>
      <c r="D1071" s="725" t="str">
        <f>IF(E1071&gt;0,'FTE Budget'!AH$17,"")</f>
        <v/>
      </c>
      <c r="E1071" s="848">
        <f>SUMIF('FTE Budget'!AV:AV,'EPM Main Load'!B1071,'FTE Budget'!AZ:AZ)</f>
        <v>0</v>
      </c>
      <c r="F1071" s="737">
        <f>SUMIF('FTE Budget'!AV:AV,'EPM Main Load'!B1071,'FTE Budget'!BF:BF)</f>
        <v>0</v>
      </c>
    </row>
    <row r="1072" spans="1:6" ht="9.75" customHeight="1">
      <c r="A1072" s="722" t="str">
        <f t="shared" si="112"/>
        <v>TBD</v>
      </c>
      <c r="B1072" s="726" t="str">
        <f t="shared" si="116"/>
        <v>FAC</v>
      </c>
      <c r="C1072" s="725" t="str">
        <f>IF(E1072&gt;0,'FTE Budget'!AL$17,"")</f>
        <v/>
      </c>
      <c r="D1072" s="725" t="str">
        <f>IF(E1072&gt;0,'FTE Budget'!AO$17,"")</f>
        <v/>
      </c>
      <c r="E1072" s="848">
        <f>SUMIF('FTE Budget'!AV:AV,'EPM Main Load'!B1072,'FTE Budget'!BA:BA)</f>
        <v>0</v>
      </c>
      <c r="F1072" s="737">
        <f>SUMIF('FTE Budget'!AV:AV,'EPM Main Load'!B1072,'FTE Budget'!BG:BG)</f>
        <v>0</v>
      </c>
    </row>
    <row r="1073" spans="1:6" ht="9.75" customHeight="1">
      <c r="A1073" s="722" t="str">
        <f t="shared" si="112"/>
        <v>TBD</v>
      </c>
      <c r="B1073" s="726" t="str">
        <f t="shared" si="116"/>
        <v>FAC</v>
      </c>
      <c r="C1073" s="725" t="str">
        <f>IF(E1073&gt;0,'FTE Budget'!J$17,"")</f>
        <v/>
      </c>
      <c r="D1073" s="725" t="str">
        <f>IF(E1073&gt;0,'FTE Budget'!M$17,"")</f>
        <v/>
      </c>
    </row>
    <row r="1074" spans="1:6" ht="9.75" customHeight="1">
      <c r="A1074" s="722" t="str">
        <f t="shared" si="112"/>
        <v>TBD</v>
      </c>
      <c r="B1074" s="726" t="str">
        <f t="shared" si="116"/>
        <v>FAC</v>
      </c>
      <c r="C1074" s="725" t="str">
        <f>IF(E1074&gt;0,'FTE Budget'!Q$17,"")</f>
        <v/>
      </c>
      <c r="D1074" s="725" t="str">
        <f>IF(E1074&gt;0,'FTE Budget'!T$17,"")</f>
        <v/>
      </c>
    </row>
    <row r="1075" spans="1:6" ht="9.75" customHeight="1">
      <c r="A1075" s="722" t="str">
        <f t="shared" si="112"/>
        <v>TBD</v>
      </c>
      <c r="B1075" s="726" t="str">
        <f t="shared" si="116"/>
        <v>FAC</v>
      </c>
      <c r="C1075" s="725" t="str">
        <f>IF(E1075&gt;0,'FTE Budget'!X$17,"")</f>
        <v/>
      </c>
      <c r="D1075" s="725" t="str">
        <f>IF(E1075&gt;0,'FTE Budget'!AA$17,"")</f>
        <v/>
      </c>
    </row>
    <row r="1076" spans="1:6" ht="9.75" customHeight="1">
      <c r="A1076" s="722" t="str">
        <f t="shared" si="112"/>
        <v>TBD</v>
      </c>
      <c r="B1076" s="726" t="str">
        <f t="shared" si="116"/>
        <v>FAC</v>
      </c>
      <c r="C1076" s="725" t="str">
        <f>IF(E1076&gt;0,'FTE Budget'!AE$17,"")</f>
        <v/>
      </c>
      <c r="D1076" s="725" t="str">
        <f>IF(E1076&gt;0,'FTE Budget'!AH$17,"")</f>
        <v/>
      </c>
    </row>
    <row r="1077" spans="1:6" ht="9.75" customHeight="1">
      <c r="A1077" s="722" t="str">
        <f t="shared" si="112"/>
        <v>TBD</v>
      </c>
      <c r="B1077" s="726" t="str">
        <f t="shared" si="116"/>
        <v>FAC</v>
      </c>
      <c r="C1077" s="725" t="str">
        <f>IF(E1077&gt;0,'FTE Budget'!AL$17,"")</f>
        <v/>
      </c>
      <c r="D1077" s="725" t="str">
        <f>IF(E1077&gt;0,'FTE Budget'!AO$17,"")</f>
        <v/>
      </c>
    </row>
    <row r="1078" spans="1:6" ht="9.75" customHeight="1">
      <c r="A1078" s="722" t="str">
        <f t="shared" si="112"/>
        <v>TBD</v>
      </c>
      <c r="B1078" s="722" t="s">
        <v>432</v>
      </c>
      <c r="C1078" s="725" t="str">
        <f>IF(E1078&gt;0,'FTE Budget'!J$17,"")</f>
        <v/>
      </c>
      <c r="D1078" s="725" t="str">
        <f>IF(E1078&gt;0,'FTE Budget'!M$17,"")</f>
        <v/>
      </c>
      <c r="E1078" s="848">
        <f>SUMIF('FTE Budget'!AV:AV,'EPM Main Load'!B1078,'FTE Budget'!AW:AW)</f>
        <v>0</v>
      </c>
      <c r="F1078" s="737">
        <f>SUMIF('FTE Budget'!AV:AV,'EPM Main Load'!B1078,'FTE Budget'!BC:BC)</f>
        <v>0</v>
      </c>
    </row>
    <row r="1079" spans="1:6" ht="9.75" customHeight="1">
      <c r="A1079" s="722" t="str">
        <f t="shared" si="112"/>
        <v>TBD</v>
      </c>
      <c r="B1079" s="722" t="str">
        <f t="shared" ref="B1079:B1087" si="117">B1078</f>
        <v>FAO</v>
      </c>
      <c r="C1079" s="725" t="str">
        <f>IF(E1079&gt;0,'FTE Budget'!Q$17,"")</f>
        <v/>
      </c>
      <c r="D1079" s="725" t="str">
        <f>IF(E1079&gt;0,'FTE Budget'!T$17,"")</f>
        <v/>
      </c>
      <c r="E1079" s="848">
        <f>SUMIF('FTE Budget'!AV:AV,'EPM Main Load'!B1079,'FTE Budget'!AX:AX)</f>
        <v>0</v>
      </c>
      <c r="F1079" s="737">
        <f>SUMIF('FTE Budget'!AV:AV,'EPM Main Load'!B1079,'FTE Budget'!BD:BD)</f>
        <v>0</v>
      </c>
    </row>
    <row r="1080" spans="1:6" ht="9.75" customHeight="1">
      <c r="A1080" s="722" t="str">
        <f t="shared" si="112"/>
        <v>TBD</v>
      </c>
      <c r="B1080" s="722" t="str">
        <f t="shared" si="117"/>
        <v>FAO</v>
      </c>
      <c r="C1080" s="725" t="str">
        <f>IF(E1080&gt;0,'FTE Budget'!X$17,"")</f>
        <v/>
      </c>
      <c r="D1080" s="725" t="str">
        <f>IF(E1080&gt;0,'FTE Budget'!AA$17,"")</f>
        <v/>
      </c>
      <c r="E1080" s="848">
        <f>SUMIF('FTE Budget'!AV:AV,'EPM Main Load'!B1080,'FTE Budget'!AY:AY)</f>
        <v>0</v>
      </c>
      <c r="F1080" s="737">
        <f>SUMIF('FTE Budget'!AV:AV,'EPM Main Load'!B1080,'FTE Budget'!BE:BE)</f>
        <v>0</v>
      </c>
    </row>
    <row r="1081" spans="1:6" ht="9.75" customHeight="1">
      <c r="A1081" s="722" t="str">
        <f t="shared" si="112"/>
        <v>TBD</v>
      </c>
      <c r="B1081" s="722" t="str">
        <f t="shared" si="117"/>
        <v>FAO</v>
      </c>
      <c r="C1081" s="725" t="str">
        <f>IF(E1081&gt;0,'FTE Budget'!AE$17,"")</f>
        <v/>
      </c>
      <c r="D1081" s="725" t="str">
        <f>IF(E1081&gt;0,'FTE Budget'!AH$17,"")</f>
        <v/>
      </c>
      <c r="E1081" s="848">
        <f>SUMIF('FTE Budget'!AV:AV,'EPM Main Load'!B1081,'FTE Budget'!AZ:AZ)</f>
        <v>0</v>
      </c>
      <c r="F1081" s="737">
        <f>SUMIF('FTE Budget'!AV:AV,'EPM Main Load'!B1081,'FTE Budget'!BF:BF)</f>
        <v>0</v>
      </c>
    </row>
    <row r="1082" spans="1:6" ht="9.75" customHeight="1">
      <c r="A1082" s="722" t="str">
        <f t="shared" si="112"/>
        <v>TBD</v>
      </c>
      <c r="B1082" s="722" t="str">
        <f t="shared" si="117"/>
        <v>FAO</v>
      </c>
      <c r="C1082" s="725" t="str">
        <f>IF(E1082&gt;0,'FTE Budget'!AL$17,"")</f>
        <v/>
      </c>
      <c r="D1082" s="725" t="str">
        <f>IF(E1082&gt;0,'FTE Budget'!AO$17,"")</f>
        <v/>
      </c>
      <c r="E1082" s="848">
        <f>SUMIF('FTE Budget'!AV:AV,'EPM Main Load'!B1082,'FTE Budget'!BA:BA)</f>
        <v>0</v>
      </c>
      <c r="F1082" s="737">
        <f>SUMIF('FTE Budget'!AV:AV,'EPM Main Load'!B1082,'FTE Budget'!BG:BG)</f>
        <v>0</v>
      </c>
    </row>
    <row r="1083" spans="1:6" ht="9.75" customHeight="1">
      <c r="A1083" s="722" t="str">
        <f t="shared" si="112"/>
        <v>TBD</v>
      </c>
      <c r="B1083" s="722" t="str">
        <f t="shared" si="117"/>
        <v>FAO</v>
      </c>
      <c r="C1083" s="725" t="str">
        <f>IF(E1083&gt;0,'FTE Budget'!J$17,"")</f>
        <v/>
      </c>
      <c r="D1083" s="725" t="str">
        <f>IF(E1083&gt;0,'FTE Budget'!M$17,"")</f>
        <v/>
      </c>
    </row>
    <row r="1084" spans="1:6" ht="9.75" customHeight="1">
      <c r="A1084" s="722" t="str">
        <f t="shared" si="112"/>
        <v>TBD</v>
      </c>
      <c r="B1084" s="722" t="str">
        <f t="shared" si="117"/>
        <v>FAO</v>
      </c>
      <c r="C1084" s="725" t="str">
        <f>IF(E1084&gt;0,'FTE Budget'!Q$17,"")</f>
        <v/>
      </c>
      <c r="D1084" s="725" t="str">
        <f>IF(E1084&gt;0,'FTE Budget'!T$17,"")</f>
        <v/>
      </c>
    </row>
    <row r="1085" spans="1:6" ht="9.75" customHeight="1">
      <c r="A1085" s="722" t="str">
        <f t="shared" si="112"/>
        <v>TBD</v>
      </c>
      <c r="B1085" s="722" t="str">
        <f t="shared" si="117"/>
        <v>FAO</v>
      </c>
      <c r="C1085" s="725" t="str">
        <f>IF(E1085&gt;0,'FTE Budget'!X$17,"")</f>
        <v/>
      </c>
      <c r="D1085" s="725" t="str">
        <f>IF(E1085&gt;0,'FTE Budget'!AA$17,"")</f>
        <v/>
      </c>
    </row>
    <row r="1086" spans="1:6" ht="9.75" customHeight="1">
      <c r="A1086" s="722" t="str">
        <f t="shared" si="112"/>
        <v>TBD</v>
      </c>
      <c r="B1086" s="722" t="str">
        <f t="shared" si="117"/>
        <v>FAO</v>
      </c>
      <c r="C1086" s="725" t="str">
        <f>IF(E1086&gt;0,'FTE Budget'!AE$17,"")</f>
        <v/>
      </c>
      <c r="D1086" s="725" t="str">
        <f>IF(E1086&gt;0,'FTE Budget'!AH$17,"")</f>
        <v/>
      </c>
    </row>
    <row r="1087" spans="1:6" ht="9.75" customHeight="1">
      <c r="A1087" s="722" t="str">
        <f t="shared" si="112"/>
        <v>TBD</v>
      </c>
      <c r="B1087" s="722" t="str">
        <f t="shared" si="117"/>
        <v>FAO</v>
      </c>
      <c r="C1087" s="725" t="str">
        <f>IF(E1087&gt;0,'FTE Budget'!AL$17,"")</f>
        <v/>
      </c>
      <c r="D1087" s="725" t="str">
        <f>IF(E1087&gt;0,'FTE Budget'!AO$17,"")</f>
        <v/>
      </c>
    </row>
    <row r="1088" spans="1:6" ht="12.75">
      <c r="A1088" s="722" t="str">
        <f t="shared" si="112"/>
        <v>TBD</v>
      </c>
      <c r="B1088" s="722" t="s">
        <v>433</v>
      </c>
      <c r="C1088" s="725" t="str">
        <f>IF(E1088&gt;0,'FTE Budget'!J$17,"")</f>
        <v/>
      </c>
      <c r="D1088" s="725" t="str">
        <f>IF(E1088&gt;0,'FTE Budget'!M$17,"")</f>
        <v/>
      </c>
      <c r="E1088" s="848">
        <f>SUMIF('FTE Budget'!AV:AV,'EPM Main Load'!B1088,'FTE Budget'!AW:AW)</f>
        <v>0</v>
      </c>
      <c r="F1088" s="737">
        <f>SUMIF('FTE Budget'!AV:AV,'EPM Main Load'!B1088,'FTE Budget'!BC:BC)</f>
        <v>0</v>
      </c>
    </row>
    <row r="1089" spans="1:6" ht="12.75">
      <c r="A1089" s="722" t="str">
        <f t="shared" si="112"/>
        <v>TBD</v>
      </c>
      <c r="B1089" s="722" t="str">
        <f t="shared" ref="B1089:B1097" si="118">B1088</f>
        <v>FAS</v>
      </c>
      <c r="C1089" s="725" t="str">
        <f>IF(E1089&gt;0,'FTE Budget'!Q$17,"")</f>
        <v/>
      </c>
      <c r="D1089" s="725" t="str">
        <f>IF(E1089&gt;0,'FTE Budget'!T$17,"")</f>
        <v/>
      </c>
      <c r="E1089" s="848">
        <f>SUMIF('FTE Budget'!AV:AV,'EPM Main Load'!B1089,'FTE Budget'!AX:AX)</f>
        <v>0</v>
      </c>
      <c r="F1089" s="737">
        <f>SUMIF('FTE Budget'!AV:AV,'EPM Main Load'!B1089,'FTE Budget'!BD:BD)</f>
        <v>0</v>
      </c>
    </row>
    <row r="1090" spans="1:6" ht="12.75">
      <c r="A1090" s="722" t="str">
        <f t="shared" si="112"/>
        <v>TBD</v>
      </c>
      <c r="B1090" s="722" t="str">
        <f t="shared" si="118"/>
        <v>FAS</v>
      </c>
      <c r="C1090" s="725" t="str">
        <f>IF(E1090&gt;0,'FTE Budget'!X$17,"")</f>
        <v/>
      </c>
      <c r="D1090" s="725" t="str">
        <f>IF(E1090&gt;0,'FTE Budget'!AA$17,"")</f>
        <v/>
      </c>
      <c r="E1090" s="848">
        <f>SUMIF('FTE Budget'!AV:AV,'EPM Main Load'!B1090,'FTE Budget'!AY:AY)</f>
        <v>0</v>
      </c>
      <c r="F1090" s="737">
        <f>SUMIF('FTE Budget'!AV:AV,'EPM Main Load'!B1090,'FTE Budget'!BE:BE)</f>
        <v>0</v>
      </c>
    </row>
    <row r="1091" spans="1:6" ht="12.75">
      <c r="A1091" s="722" t="str">
        <f t="shared" si="112"/>
        <v>TBD</v>
      </c>
      <c r="B1091" s="722" t="str">
        <f t="shared" si="118"/>
        <v>FAS</v>
      </c>
      <c r="C1091" s="725" t="str">
        <f>IF(E1091&gt;0,'FTE Budget'!AE$17,"")</f>
        <v/>
      </c>
      <c r="D1091" s="725" t="str">
        <f>IF(E1091&gt;0,'FTE Budget'!AH$17,"")</f>
        <v/>
      </c>
      <c r="E1091" s="848">
        <f>SUMIF('FTE Budget'!AV:AV,'EPM Main Load'!B1091,'FTE Budget'!AZ:AZ)</f>
        <v>0</v>
      </c>
      <c r="F1091" s="737">
        <f>SUMIF('FTE Budget'!AV:AV,'EPM Main Load'!B1091,'FTE Budget'!BF:BF)</f>
        <v>0</v>
      </c>
    </row>
    <row r="1092" spans="1:6" ht="12.75">
      <c r="A1092" s="722" t="str">
        <f t="shared" si="112"/>
        <v>TBD</v>
      </c>
      <c r="B1092" s="722" t="str">
        <f t="shared" si="118"/>
        <v>FAS</v>
      </c>
      <c r="C1092" s="725" t="str">
        <f>IF(E1092&gt;0,'FTE Budget'!AL$17,"")</f>
        <v/>
      </c>
      <c r="D1092" s="725" t="str">
        <f>IF(E1092&gt;0,'FTE Budget'!AO$17,"")</f>
        <v/>
      </c>
      <c r="E1092" s="848">
        <f>SUMIF('FTE Budget'!AV:AV,'EPM Main Load'!B1092,'FTE Budget'!BA:BA)</f>
        <v>0</v>
      </c>
      <c r="F1092" s="737">
        <f>SUMIF('FTE Budget'!AV:AV,'EPM Main Load'!B1092,'FTE Budget'!BG:BG)</f>
        <v>0</v>
      </c>
    </row>
    <row r="1093" spans="1:6" ht="12.75">
      <c r="A1093" s="722" t="str">
        <f t="shared" si="112"/>
        <v>TBD</v>
      </c>
      <c r="B1093" s="722" t="str">
        <f t="shared" si="118"/>
        <v>FAS</v>
      </c>
      <c r="C1093" s="725" t="str">
        <f>IF(E1093&gt;0,'FTE Budget'!J$17,"")</f>
        <v/>
      </c>
      <c r="D1093" s="725" t="str">
        <f>IF(E1093&gt;0,'FTE Budget'!M$17,"")</f>
        <v/>
      </c>
    </row>
    <row r="1094" spans="1:6" ht="12.75">
      <c r="A1094" s="722" t="str">
        <f t="shared" si="112"/>
        <v>TBD</v>
      </c>
      <c r="B1094" s="722" t="str">
        <f t="shared" si="118"/>
        <v>FAS</v>
      </c>
      <c r="C1094" s="725" t="str">
        <f>IF(E1094&gt;0,'FTE Budget'!Q$17,"")</f>
        <v/>
      </c>
      <c r="D1094" s="725" t="str">
        <f>IF(E1094&gt;0,'FTE Budget'!T$17,"")</f>
        <v/>
      </c>
    </row>
    <row r="1095" spans="1:6" ht="12.75">
      <c r="A1095" s="722" t="str">
        <f t="shared" si="112"/>
        <v>TBD</v>
      </c>
      <c r="B1095" s="722" t="str">
        <f t="shared" si="118"/>
        <v>FAS</v>
      </c>
      <c r="C1095" s="725" t="str">
        <f>IF(E1095&gt;0,'FTE Budget'!X$17,"")</f>
        <v/>
      </c>
      <c r="D1095" s="725" t="str">
        <f>IF(E1095&gt;0,'FTE Budget'!AA$17,"")</f>
        <v/>
      </c>
    </row>
    <row r="1096" spans="1:6" ht="12.75">
      <c r="A1096" s="722" t="str">
        <f t="shared" si="112"/>
        <v>TBD</v>
      </c>
      <c r="B1096" s="722" t="str">
        <f t="shared" si="118"/>
        <v>FAS</v>
      </c>
      <c r="C1096" s="725" t="str">
        <f>IF(E1096&gt;0,'FTE Budget'!AE$17,"")</f>
        <v/>
      </c>
      <c r="D1096" s="725" t="str">
        <f>IF(E1096&gt;0,'FTE Budget'!AH$17,"")</f>
        <v/>
      </c>
    </row>
    <row r="1097" spans="1:6" ht="12.75">
      <c r="A1097" s="722" t="str">
        <f t="shared" ref="A1097:A1160" si="119">$D$5</f>
        <v>TBD</v>
      </c>
      <c r="B1097" s="722" t="str">
        <f t="shared" si="118"/>
        <v>FAS</v>
      </c>
      <c r="C1097" s="725" t="str">
        <f>IF(E1097&gt;0,'FTE Budget'!AL$17,"")</f>
        <v/>
      </c>
      <c r="D1097" s="725" t="str">
        <f>IF(E1097&gt;0,'FTE Budget'!AO$17,"")</f>
        <v/>
      </c>
    </row>
    <row r="1098" spans="1:6" ht="12.75">
      <c r="A1098" s="722" t="str">
        <f t="shared" si="119"/>
        <v>TBD</v>
      </c>
      <c r="B1098" s="722" t="s">
        <v>434</v>
      </c>
      <c r="C1098" s="725" t="str">
        <f>IF(E1098&gt;0,'FTE Budget'!J$17,"")</f>
        <v/>
      </c>
      <c r="D1098" s="725" t="str">
        <f>IF(E1098&gt;0,'FTE Budget'!M$17,"")</f>
        <v/>
      </c>
      <c r="E1098" s="848">
        <f>SUMIF('FTE Budget'!AV:AV,'EPM Main Load'!B1098,'FTE Budget'!AW:AW)</f>
        <v>0</v>
      </c>
      <c r="F1098" s="737">
        <f>SUMIF('FTE Budget'!AV:AV,'EPM Main Load'!B1098,'FTE Budget'!BC:BC)</f>
        <v>0</v>
      </c>
    </row>
    <row r="1099" spans="1:6" ht="12.75">
      <c r="A1099" s="722" t="str">
        <f t="shared" si="119"/>
        <v>TBD</v>
      </c>
      <c r="B1099" s="722" t="str">
        <f t="shared" ref="B1099:B1107" si="120">B1098</f>
        <v>FAX</v>
      </c>
      <c r="C1099" s="725" t="str">
        <f>IF(E1099&gt;0,'FTE Budget'!Q$17,"")</f>
        <v/>
      </c>
      <c r="D1099" s="725" t="str">
        <f>IF(E1099&gt;0,'FTE Budget'!T$17,"")</f>
        <v/>
      </c>
      <c r="E1099" s="848">
        <f>SUMIF('FTE Budget'!AV:AV,'EPM Main Load'!B1099,'FTE Budget'!AX:AX)</f>
        <v>0</v>
      </c>
      <c r="F1099" s="737">
        <f>SUMIF('FTE Budget'!AV:AV,'EPM Main Load'!B1099,'FTE Budget'!BD:BD)</f>
        <v>0</v>
      </c>
    </row>
    <row r="1100" spans="1:6" ht="12.75">
      <c r="A1100" s="722" t="str">
        <f t="shared" si="119"/>
        <v>TBD</v>
      </c>
      <c r="B1100" s="722" t="str">
        <f t="shared" si="120"/>
        <v>FAX</v>
      </c>
      <c r="C1100" s="725" t="str">
        <f>IF(E1100&gt;0,'FTE Budget'!X$17,"")</f>
        <v/>
      </c>
      <c r="D1100" s="725" t="str">
        <f>IF(E1100&gt;0,'FTE Budget'!AA$17,"")</f>
        <v/>
      </c>
      <c r="E1100" s="848">
        <f>SUMIF('FTE Budget'!AV:AV,'EPM Main Load'!B1100,'FTE Budget'!AY:AY)</f>
        <v>0</v>
      </c>
      <c r="F1100" s="737">
        <f>SUMIF('FTE Budget'!AV:AV,'EPM Main Load'!B1100,'FTE Budget'!BE:BE)</f>
        <v>0</v>
      </c>
    </row>
    <row r="1101" spans="1:6" ht="12.75">
      <c r="A1101" s="722" t="str">
        <f t="shared" si="119"/>
        <v>TBD</v>
      </c>
      <c r="B1101" s="722" t="str">
        <f t="shared" si="120"/>
        <v>FAX</v>
      </c>
      <c r="C1101" s="725" t="str">
        <f>IF(E1101&gt;0,'FTE Budget'!AE$17,"")</f>
        <v/>
      </c>
      <c r="D1101" s="725" t="str">
        <f>IF(E1101&gt;0,'FTE Budget'!AH$17,"")</f>
        <v/>
      </c>
      <c r="E1101" s="848">
        <f>SUMIF('FTE Budget'!AV:AV,'EPM Main Load'!B1101,'FTE Budget'!AZ:AZ)</f>
        <v>0</v>
      </c>
      <c r="F1101" s="737">
        <f>SUMIF('FTE Budget'!AV:AV,'EPM Main Load'!B1101,'FTE Budget'!BF:BF)</f>
        <v>0</v>
      </c>
    </row>
    <row r="1102" spans="1:6" ht="12.75">
      <c r="A1102" s="722" t="str">
        <f t="shared" si="119"/>
        <v>TBD</v>
      </c>
      <c r="B1102" s="722" t="str">
        <f t="shared" si="120"/>
        <v>FAX</v>
      </c>
      <c r="C1102" s="725" t="str">
        <f>IF(E1102&gt;0,'FTE Budget'!AL$17,"")</f>
        <v/>
      </c>
      <c r="D1102" s="725" t="str">
        <f>IF(E1102&gt;0,'FTE Budget'!AO$17,"")</f>
        <v/>
      </c>
      <c r="E1102" s="848">
        <f>SUMIF('FTE Budget'!AV:AV,'EPM Main Load'!B1102,'FTE Budget'!BA:BA)</f>
        <v>0</v>
      </c>
      <c r="F1102" s="737">
        <f>SUMIF('FTE Budget'!AV:AV,'EPM Main Load'!B1102,'FTE Budget'!BG:BG)</f>
        <v>0</v>
      </c>
    </row>
    <row r="1103" spans="1:6" ht="12.75">
      <c r="A1103" s="722" t="str">
        <f t="shared" si="119"/>
        <v>TBD</v>
      </c>
      <c r="B1103" s="722" t="str">
        <f t="shared" si="120"/>
        <v>FAX</v>
      </c>
      <c r="C1103" s="725" t="str">
        <f>IF(E1103&gt;0,'FTE Budget'!J$17,"")</f>
        <v/>
      </c>
      <c r="D1103" s="725" t="str">
        <f>IF(E1103&gt;0,'FTE Budget'!M$17,"")</f>
        <v/>
      </c>
    </row>
    <row r="1104" spans="1:6" ht="12.75">
      <c r="A1104" s="722" t="str">
        <f t="shared" si="119"/>
        <v>TBD</v>
      </c>
      <c r="B1104" s="722" t="str">
        <f t="shared" si="120"/>
        <v>FAX</v>
      </c>
      <c r="C1104" s="725" t="str">
        <f>IF(E1104&gt;0,'FTE Budget'!Q$17,"")</f>
        <v/>
      </c>
      <c r="D1104" s="725" t="str">
        <f>IF(E1104&gt;0,'FTE Budget'!T$17,"")</f>
        <v/>
      </c>
    </row>
    <row r="1105" spans="1:6" ht="12.75">
      <c r="A1105" s="722" t="str">
        <f t="shared" si="119"/>
        <v>TBD</v>
      </c>
      <c r="B1105" s="722" t="str">
        <f t="shared" si="120"/>
        <v>FAX</v>
      </c>
      <c r="C1105" s="725" t="str">
        <f>IF(E1105&gt;0,'FTE Budget'!X$17,"")</f>
        <v/>
      </c>
      <c r="D1105" s="725" t="str">
        <f>IF(E1105&gt;0,'FTE Budget'!AA$17,"")</f>
        <v/>
      </c>
    </row>
    <row r="1106" spans="1:6" ht="12.75">
      <c r="A1106" s="722" t="str">
        <f t="shared" si="119"/>
        <v>TBD</v>
      </c>
      <c r="B1106" s="722" t="str">
        <f t="shared" si="120"/>
        <v>FAX</v>
      </c>
      <c r="C1106" s="725" t="str">
        <f>IF(E1106&gt;0,'FTE Budget'!AE$17,"")</f>
        <v/>
      </c>
      <c r="D1106" s="725" t="str">
        <f>IF(E1106&gt;0,'FTE Budget'!AH$17,"")</f>
        <v/>
      </c>
    </row>
    <row r="1107" spans="1:6" ht="12.75">
      <c r="A1107" s="722" t="str">
        <f t="shared" si="119"/>
        <v>TBD</v>
      </c>
      <c r="B1107" s="722" t="str">
        <f t="shared" si="120"/>
        <v>FAX</v>
      </c>
      <c r="C1107" s="725" t="str">
        <f>IF(E1107&gt;0,'FTE Budget'!AL$17,"")</f>
        <v/>
      </c>
      <c r="D1107" s="725" t="str">
        <f>IF(E1107&gt;0,'FTE Budget'!AO$17,"")</f>
        <v/>
      </c>
    </row>
    <row r="1108" spans="1:6" ht="12.75">
      <c r="A1108" s="722" t="str">
        <f t="shared" si="119"/>
        <v>TBD</v>
      </c>
      <c r="B1108" s="722" t="s">
        <v>435</v>
      </c>
      <c r="C1108" s="725" t="str">
        <f>IF(E1108&gt;0,'FTE Budget'!J$17,"")</f>
        <v/>
      </c>
      <c r="D1108" s="725" t="str">
        <f>IF(E1108&gt;0,'FTE Budget'!M$17,"")</f>
        <v/>
      </c>
      <c r="E1108" s="848">
        <f>SUMIF('FTE Budget'!AV:AV,'EPM Main Load'!B1108,'FTE Budget'!AW:AW)</f>
        <v>0</v>
      </c>
      <c r="F1108" s="737">
        <f>SUMIF('FTE Budget'!AV:AV,'EPM Main Load'!B1108,'FTE Budget'!BC:BC)</f>
        <v>0</v>
      </c>
    </row>
    <row r="1109" spans="1:6" ht="12.75">
      <c r="A1109" s="722" t="str">
        <f t="shared" si="119"/>
        <v>TBD</v>
      </c>
      <c r="B1109" s="722" t="str">
        <f t="shared" ref="B1109:B1117" si="121">B1108</f>
        <v>FEX</v>
      </c>
      <c r="C1109" s="725" t="str">
        <f>IF(E1109&gt;0,'FTE Budget'!Q$17,"")</f>
        <v/>
      </c>
      <c r="D1109" s="725" t="str">
        <f>IF(E1109&gt;0,'FTE Budget'!T$17,"")</f>
        <v/>
      </c>
      <c r="E1109" s="848">
        <f>SUMIF('FTE Budget'!AV:AV,'EPM Main Load'!B1109,'FTE Budget'!AX:AX)</f>
        <v>0</v>
      </c>
      <c r="F1109" s="737">
        <f>SUMIF('FTE Budget'!AV:AV,'EPM Main Load'!B1109,'FTE Budget'!BD:BD)</f>
        <v>0</v>
      </c>
    </row>
    <row r="1110" spans="1:6" ht="12.75">
      <c r="A1110" s="722" t="str">
        <f t="shared" si="119"/>
        <v>TBD</v>
      </c>
      <c r="B1110" s="722" t="str">
        <f t="shared" si="121"/>
        <v>FEX</v>
      </c>
      <c r="C1110" s="725" t="str">
        <f>IF(E1110&gt;0,'FTE Budget'!X$17,"")</f>
        <v/>
      </c>
      <c r="D1110" s="725" t="str">
        <f>IF(E1110&gt;0,'FTE Budget'!AA$17,"")</f>
        <v/>
      </c>
      <c r="E1110" s="848">
        <f>SUMIF('FTE Budget'!AV:AV,'EPM Main Load'!B1110,'FTE Budget'!AY:AY)</f>
        <v>0</v>
      </c>
      <c r="F1110" s="737">
        <f>SUMIF('FTE Budget'!AV:AV,'EPM Main Load'!B1110,'FTE Budget'!BE:BE)</f>
        <v>0</v>
      </c>
    </row>
    <row r="1111" spans="1:6" ht="12.75">
      <c r="A1111" s="722" t="str">
        <f t="shared" si="119"/>
        <v>TBD</v>
      </c>
      <c r="B1111" s="722" t="str">
        <f t="shared" si="121"/>
        <v>FEX</v>
      </c>
      <c r="C1111" s="725" t="str">
        <f>IF(E1111&gt;0,'FTE Budget'!AE$17,"")</f>
        <v/>
      </c>
      <c r="D1111" s="725" t="str">
        <f>IF(E1111&gt;0,'FTE Budget'!AH$17,"")</f>
        <v/>
      </c>
      <c r="E1111" s="848">
        <f>SUMIF('FTE Budget'!AV:AV,'EPM Main Load'!B1111,'FTE Budget'!AZ:AZ)</f>
        <v>0</v>
      </c>
      <c r="F1111" s="737">
        <f>SUMIF('FTE Budget'!AV:AV,'EPM Main Load'!B1111,'FTE Budget'!BF:BF)</f>
        <v>0</v>
      </c>
    </row>
    <row r="1112" spans="1:6" ht="12.75">
      <c r="A1112" s="722" t="str">
        <f t="shared" si="119"/>
        <v>TBD</v>
      </c>
      <c r="B1112" s="722" t="str">
        <f t="shared" si="121"/>
        <v>FEX</v>
      </c>
      <c r="C1112" s="725" t="str">
        <f>IF(E1112&gt;0,'FTE Budget'!AL$17,"")</f>
        <v/>
      </c>
      <c r="D1112" s="725" t="str">
        <f>IF(E1112&gt;0,'FTE Budget'!AO$17,"")</f>
        <v/>
      </c>
      <c r="E1112" s="848">
        <f>SUMIF('FTE Budget'!AV:AV,'EPM Main Load'!B1112,'FTE Budget'!BA:BA)</f>
        <v>0</v>
      </c>
      <c r="F1112" s="737">
        <f>SUMIF('FTE Budget'!AV:AV,'EPM Main Load'!B1112,'FTE Budget'!BG:BG)</f>
        <v>0</v>
      </c>
    </row>
    <row r="1113" spans="1:6" ht="12.75">
      <c r="A1113" s="722" t="str">
        <f t="shared" si="119"/>
        <v>TBD</v>
      </c>
      <c r="B1113" s="722" t="str">
        <f t="shared" si="121"/>
        <v>FEX</v>
      </c>
      <c r="C1113" s="725" t="str">
        <f>IF(E1113&gt;0,'FTE Budget'!J$17,"")</f>
        <v/>
      </c>
      <c r="D1113" s="725" t="str">
        <f>IF(E1113&gt;0,'FTE Budget'!M$17,"")</f>
        <v/>
      </c>
    </row>
    <row r="1114" spans="1:6" ht="12.75">
      <c r="A1114" s="722" t="str">
        <f t="shared" si="119"/>
        <v>TBD</v>
      </c>
      <c r="B1114" s="722" t="str">
        <f t="shared" si="121"/>
        <v>FEX</v>
      </c>
      <c r="C1114" s="725" t="str">
        <f>IF(E1114&gt;0,'FTE Budget'!Q$17,"")</f>
        <v/>
      </c>
      <c r="D1114" s="725" t="str">
        <f>IF(E1114&gt;0,'FTE Budget'!T$17,"")</f>
        <v/>
      </c>
    </row>
    <row r="1115" spans="1:6" ht="12.75">
      <c r="A1115" s="722" t="str">
        <f t="shared" si="119"/>
        <v>TBD</v>
      </c>
      <c r="B1115" s="722" t="str">
        <f t="shared" si="121"/>
        <v>FEX</v>
      </c>
      <c r="C1115" s="725" t="str">
        <f>IF(E1115&gt;0,'FTE Budget'!X$17,"")</f>
        <v/>
      </c>
      <c r="D1115" s="725" t="str">
        <f>IF(E1115&gt;0,'FTE Budget'!AA$17,"")</f>
        <v/>
      </c>
    </row>
    <row r="1116" spans="1:6" ht="12.75">
      <c r="A1116" s="722" t="str">
        <f t="shared" si="119"/>
        <v>TBD</v>
      </c>
      <c r="B1116" s="722" t="str">
        <f t="shared" si="121"/>
        <v>FEX</v>
      </c>
      <c r="C1116" s="725" t="str">
        <f>IF(E1116&gt;0,'FTE Budget'!AE$17,"")</f>
        <v/>
      </c>
      <c r="D1116" s="725" t="str">
        <f>IF(E1116&gt;0,'FTE Budget'!AH$17,"")</f>
        <v/>
      </c>
    </row>
    <row r="1117" spans="1:6" ht="12.75">
      <c r="A1117" s="722" t="str">
        <f t="shared" si="119"/>
        <v>TBD</v>
      </c>
      <c r="B1117" s="722" t="str">
        <f t="shared" si="121"/>
        <v>FEX</v>
      </c>
      <c r="C1117" s="725" t="str">
        <f>IF(E1117&gt;0,'FTE Budget'!AL$17,"")</f>
        <v/>
      </c>
      <c r="D1117" s="725" t="str">
        <f>IF(E1117&gt;0,'FTE Budget'!AO$17,"")</f>
        <v/>
      </c>
    </row>
    <row r="1118" spans="1:6" ht="12.75">
      <c r="A1118" s="722" t="str">
        <f t="shared" si="119"/>
        <v>TBD</v>
      </c>
      <c r="B1118" s="722" t="s">
        <v>436</v>
      </c>
      <c r="C1118" s="725" t="str">
        <f>IF(E1118&gt;0,'FTE Budget'!J$17,"")</f>
        <v/>
      </c>
      <c r="D1118" s="725" t="str">
        <f>IF(E1118&gt;0,'FTE Budget'!M$17,"")</f>
        <v/>
      </c>
      <c r="E1118" s="848">
        <f>SUMIF('FTE Budget'!AV:AV,'EPM Main Load'!B1118,'FTE Budget'!AW:AW)</f>
        <v>0</v>
      </c>
      <c r="F1118" s="737">
        <f>SUMIF('FTE Budget'!AV:AV,'EPM Main Load'!B1118,'FTE Budget'!BC:BC)</f>
        <v>0</v>
      </c>
    </row>
    <row r="1119" spans="1:6" ht="12.75">
      <c r="A1119" s="722" t="str">
        <f t="shared" si="119"/>
        <v>TBD</v>
      </c>
      <c r="B1119" s="722" t="str">
        <f t="shared" ref="B1119:B1127" si="122">B1118</f>
        <v>ITD</v>
      </c>
      <c r="C1119" s="725" t="str">
        <f>IF(E1119&gt;0,'FTE Budget'!Q$17,"")</f>
        <v/>
      </c>
      <c r="D1119" s="725" t="str">
        <f>IF(E1119&gt;0,'FTE Budget'!T$17,"")</f>
        <v/>
      </c>
      <c r="E1119" s="848">
        <f>SUMIF('FTE Budget'!AV:AV,'EPM Main Load'!B1119,'FTE Budget'!AX:AX)</f>
        <v>0</v>
      </c>
      <c r="F1119" s="737">
        <f>SUMIF('FTE Budget'!AV:AV,'EPM Main Load'!B1119,'FTE Budget'!BD:BD)</f>
        <v>0</v>
      </c>
    </row>
    <row r="1120" spans="1:6" ht="12.75">
      <c r="A1120" s="722" t="str">
        <f t="shared" si="119"/>
        <v>TBD</v>
      </c>
      <c r="B1120" s="722" t="str">
        <f t="shared" si="122"/>
        <v>ITD</v>
      </c>
      <c r="C1120" s="725" t="str">
        <f>IF(E1120&gt;0,'FTE Budget'!X$17,"")</f>
        <v/>
      </c>
      <c r="D1120" s="725" t="str">
        <f>IF(E1120&gt;0,'FTE Budget'!AA$17,"")</f>
        <v/>
      </c>
      <c r="E1120" s="848">
        <f>SUMIF('FTE Budget'!AV:AV,'EPM Main Load'!B1120,'FTE Budget'!AY:AY)</f>
        <v>0</v>
      </c>
      <c r="F1120" s="737">
        <f>SUMIF('FTE Budget'!AV:AV,'EPM Main Load'!B1120,'FTE Budget'!BE:BE)</f>
        <v>0</v>
      </c>
    </row>
    <row r="1121" spans="1:6" ht="12.75">
      <c r="A1121" s="722" t="str">
        <f t="shared" si="119"/>
        <v>TBD</v>
      </c>
      <c r="B1121" s="722" t="str">
        <f t="shared" si="122"/>
        <v>ITD</v>
      </c>
      <c r="C1121" s="725" t="str">
        <f>IF(E1121&gt;0,'FTE Budget'!AE$17,"")</f>
        <v/>
      </c>
      <c r="D1121" s="725" t="str">
        <f>IF(E1121&gt;0,'FTE Budget'!AH$17,"")</f>
        <v/>
      </c>
      <c r="E1121" s="848">
        <f>SUMIF('FTE Budget'!AV:AV,'EPM Main Load'!B1121,'FTE Budget'!AZ:AZ)</f>
        <v>0</v>
      </c>
      <c r="F1121" s="737">
        <f>SUMIF('FTE Budget'!AV:AV,'EPM Main Load'!B1121,'FTE Budget'!BF:BF)</f>
        <v>0</v>
      </c>
    </row>
    <row r="1122" spans="1:6" ht="12.75">
      <c r="A1122" s="722" t="str">
        <f t="shared" si="119"/>
        <v>TBD</v>
      </c>
      <c r="B1122" s="722" t="str">
        <f t="shared" si="122"/>
        <v>ITD</v>
      </c>
      <c r="C1122" s="725" t="str">
        <f>IF(E1122&gt;0,'FTE Budget'!AL$17,"")</f>
        <v/>
      </c>
      <c r="D1122" s="725" t="str">
        <f>IF(E1122&gt;0,'FTE Budget'!AO$17,"")</f>
        <v/>
      </c>
      <c r="E1122" s="848">
        <f>SUMIF('FTE Budget'!AV:AV,'EPM Main Load'!B1122,'FTE Budget'!BA:BA)</f>
        <v>0</v>
      </c>
      <c r="F1122" s="737">
        <f>SUMIF('FTE Budget'!AV:AV,'EPM Main Load'!B1122,'FTE Budget'!BG:BG)</f>
        <v>0</v>
      </c>
    </row>
    <row r="1123" spans="1:6" ht="12.75">
      <c r="A1123" s="722" t="str">
        <f t="shared" si="119"/>
        <v>TBD</v>
      </c>
      <c r="B1123" s="722" t="str">
        <f t="shared" si="122"/>
        <v>ITD</v>
      </c>
      <c r="C1123" s="725" t="str">
        <f>IF(E1123&gt;0,'FTE Budget'!J$17,"")</f>
        <v/>
      </c>
      <c r="D1123" s="725" t="str">
        <f>IF(E1123&gt;0,'FTE Budget'!M$17,"")</f>
        <v/>
      </c>
    </row>
    <row r="1124" spans="1:6" ht="12.75">
      <c r="A1124" s="722" t="str">
        <f t="shared" si="119"/>
        <v>TBD</v>
      </c>
      <c r="B1124" s="722" t="str">
        <f t="shared" si="122"/>
        <v>ITD</v>
      </c>
      <c r="C1124" s="725" t="str">
        <f>IF(E1124&gt;0,'FTE Budget'!Q$17,"")</f>
        <v/>
      </c>
      <c r="D1124" s="725" t="str">
        <f>IF(E1124&gt;0,'FTE Budget'!T$17,"")</f>
        <v/>
      </c>
    </row>
    <row r="1125" spans="1:6" ht="12.75">
      <c r="A1125" s="722" t="str">
        <f t="shared" si="119"/>
        <v>TBD</v>
      </c>
      <c r="B1125" s="722" t="str">
        <f t="shared" si="122"/>
        <v>ITD</v>
      </c>
      <c r="C1125" s="725" t="str">
        <f>IF(E1125&gt;0,'FTE Budget'!X$17,"")</f>
        <v/>
      </c>
      <c r="D1125" s="725" t="str">
        <f>IF(E1125&gt;0,'FTE Budget'!AA$17,"")</f>
        <v/>
      </c>
    </row>
    <row r="1126" spans="1:6" ht="12.75">
      <c r="A1126" s="722" t="str">
        <f t="shared" si="119"/>
        <v>TBD</v>
      </c>
      <c r="B1126" s="722" t="str">
        <f t="shared" si="122"/>
        <v>ITD</v>
      </c>
      <c r="C1126" s="725" t="str">
        <f>IF(E1126&gt;0,'FTE Budget'!AE$17,"")</f>
        <v/>
      </c>
      <c r="D1126" s="725" t="str">
        <f>IF(E1126&gt;0,'FTE Budget'!AH$17,"")</f>
        <v/>
      </c>
    </row>
    <row r="1127" spans="1:6" ht="12.75">
      <c r="A1127" s="722" t="str">
        <f t="shared" si="119"/>
        <v>TBD</v>
      </c>
      <c r="B1127" s="722" t="str">
        <f t="shared" si="122"/>
        <v>ITD</v>
      </c>
      <c r="C1127" s="725" t="str">
        <f>IF(E1127&gt;0,'FTE Budget'!AL$17,"")</f>
        <v/>
      </c>
      <c r="D1127" s="725" t="str">
        <f>IF(E1127&gt;0,'FTE Budget'!AO$17,"")</f>
        <v/>
      </c>
    </row>
    <row r="1128" spans="1:6" ht="12.75">
      <c r="A1128" s="722" t="str">
        <f t="shared" si="119"/>
        <v>TBD</v>
      </c>
      <c r="B1128" s="722" t="s">
        <v>437</v>
      </c>
      <c r="C1128" s="725" t="str">
        <f>IF(E1128&gt;0,'FTE Budget'!J$17,"")</f>
        <v/>
      </c>
      <c r="D1128" s="725" t="str">
        <f>IF(E1128&gt;0,'FTE Budget'!M$17,"")</f>
        <v/>
      </c>
      <c r="E1128" s="848">
        <f>SUMIF('FTE Budget'!AV:AV,'EPM Main Load'!B1128,'FTE Budget'!AW:AW)</f>
        <v>0</v>
      </c>
      <c r="F1128" s="737">
        <f>SUMIF('FTE Budget'!AV:AV,'EPM Main Load'!B1128,'FTE Budget'!BC:BC)</f>
        <v>0</v>
      </c>
    </row>
    <row r="1129" spans="1:6" ht="12.75">
      <c r="A1129" s="722" t="str">
        <f t="shared" si="119"/>
        <v>TBD</v>
      </c>
      <c r="B1129" s="722" t="str">
        <f t="shared" ref="B1129:B1137" si="123">B1128</f>
        <v>ITM</v>
      </c>
      <c r="C1129" s="725" t="str">
        <f>IF(E1129&gt;0,'FTE Budget'!Q$17,"")</f>
        <v/>
      </c>
      <c r="D1129" s="725" t="str">
        <f>IF(E1129&gt;0,'FTE Budget'!T$17,"")</f>
        <v/>
      </c>
      <c r="E1129" s="848">
        <f>SUMIF('FTE Budget'!AV:AV,'EPM Main Load'!B1129,'FTE Budget'!AX:AX)</f>
        <v>0</v>
      </c>
      <c r="F1129" s="737">
        <f>SUMIF('FTE Budget'!AV:AV,'EPM Main Load'!B1129,'FTE Budget'!BD:BD)</f>
        <v>0</v>
      </c>
    </row>
    <row r="1130" spans="1:6" ht="12.75">
      <c r="A1130" s="722" t="str">
        <f t="shared" si="119"/>
        <v>TBD</v>
      </c>
      <c r="B1130" s="722" t="str">
        <f t="shared" si="123"/>
        <v>ITM</v>
      </c>
      <c r="C1130" s="725" t="str">
        <f>IF(E1130&gt;0,'FTE Budget'!X$17,"")</f>
        <v/>
      </c>
      <c r="D1130" s="725" t="str">
        <f>IF(E1130&gt;0,'FTE Budget'!AA$17,"")</f>
        <v/>
      </c>
      <c r="E1130" s="848">
        <f>SUMIF('FTE Budget'!AV:AV,'EPM Main Load'!B1130,'FTE Budget'!AY:AY)</f>
        <v>0</v>
      </c>
      <c r="F1130" s="737">
        <f>SUMIF('FTE Budget'!AV:AV,'EPM Main Load'!B1130,'FTE Budget'!BE:BE)</f>
        <v>0</v>
      </c>
    </row>
    <row r="1131" spans="1:6" ht="12.75">
      <c r="A1131" s="722" t="str">
        <f t="shared" si="119"/>
        <v>TBD</v>
      </c>
      <c r="B1131" s="722" t="str">
        <f t="shared" si="123"/>
        <v>ITM</v>
      </c>
      <c r="C1131" s="725" t="str">
        <f>IF(E1131&gt;0,'FTE Budget'!AE$17,"")</f>
        <v/>
      </c>
      <c r="D1131" s="725" t="str">
        <f>IF(E1131&gt;0,'FTE Budget'!AH$17,"")</f>
        <v/>
      </c>
      <c r="E1131" s="848">
        <f>SUMIF('FTE Budget'!AV:AV,'EPM Main Load'!B1131,'FTE Budget'!AZ:AZ)</f>
        <v>0</v>
      </c>
      <c r="F1131" s="737">
        <f>SUMIF('FTE Budget'!AV:AV,'EPM Main Load'!B1131,'FTE Budget'!BF:BF)</f>
        <v>0</v>
      </c>
    </row>
    <row r="1132" spans="1:6" ht="12.75">
      <c r="A1132" s="722" t="str">
        <f t="shared" si="119"/>
        <v>TBD</v>
      </c>
      <c r="B1132" s="722" t="str">
        <f t="shared" si="123"/>
        <v>ITM</v>
      </c>
      <c r="C1132" s="725" t="str">
        <f>IF(E1132&gt;0,'FTE Budget'!AL$17,"")</f>
        <v/>
      </c>
      <c r="D1132" s="725" t="str">
        <f>IF(E1132&gt;0,'FTE Budget'!AO$17,"")</f>
        <v/>
      </c>
      <c r="E1132" s="848">
        <f>SUMIF('FTE Budget'!AV:AV,'EPM Main Load'!B1132,'FTE Budget'!BA:BA)</f>
        <v>0</v>
      </c>
      <c r="F1132" s="737">
        <f>SUMIF('FTE Budget'!AV:AV,'EPM Main Load'!B1132,'FTE Budget'!BG:BG)</f>
        <v>0</v>
      </c>
    </row>
    <row r="1133" spans="1:6" ht="12.75">
      <c r="A1133" s="722" t="str">
        <f t="shared" si="119"/>
        <v>TBD</v>
      </c>
      <c r="B1133" s="722" t="str">
        <f t="shared" si="123"/>
        <v>ITM</v>
      </c>
      <c r="C1133" s="725" t="str">
        <f>IF(E1133&gt;0,'FTE Budget'!J$17,"")</f>
        <v/>
      </c>
      <c r="D1133" s="725" t="str">
        <f>IF(E1133&gt;0,'FTE Budget'!M$17,"")</f>
        <v/>
      </c>
    </row>
    <row r="1134" spans="1:6" ht="12.75">
      <c r="A1134" s="722" t="str">
        <f t="shared" si="119"/>
        <v>TBD</v>
      </c>
      <c r="B1134" s="722" t="str">
        <f t="shared" si="123"/>
        <v>ITM</v>
      </c>
      <c r="C1134" s="725" t="str">
        <f>IF(E1134&gt;0,'FTE Budget'!Q$17,"")</f>
        <v/>
      </c>
      <c r="D1134" s="725" t="str">
        <f>IF(E1134&gt;0,'FTE Budget'!T$17,"")</f>
        <v/>
      </c>
    </row>
    <row r="1135" spans="1:6" ht="12.75">
      <c r="A1135" s="722" t="str">
        <f t="shared" si="119"/>
        <v>TBD</v>
      </c>
      <c r="B1135" s="722" t="str">
        <f t="shared" si="123"/>
        <v>ITM</v>
      </c>
      <c r="C1135" s="725" t="str">
        <f>IF(E1135&gt;0,'FTE Budget'!X$17,"")</f>
        <v/>
      </c>
      <c r="D1135" s="725" t="str">
        <f>IF(E1135&gt;0,'FTE Budget'!AA$17,"")</f>
        <v/>
      </c>
    </row>
    <row r="1136" spans="1:6" ht="12.75">
      <c r="A1136" s="722" t="str">
        <f t="shared" si="119"/>
        <v>TBD</v>
      </c>
      <c r="B1136" s="722" t="str">
        <f t="shared" si="123"/>
        <v>ITM</v>
      </c>
      <c r="C1136" s="725" t="str">
        <f>IF(E1136&gt;0,'FTE Budget'!AE$17,"")</f>
        <v/>
      </c>
      <c r="D1136" s="725" t="str">
        <f>IF(E1136&gt;0,'FTE Budget'!AH$17,"")</f>
        <v/>
      </c>
    </row>
    <row r="1137" spans="1:6" ht="12.75">
      <c r="A1137" s="722" t="str">
        <f t="shared" si="119"/>
        <v>TBD</v>
      </c>
      <c r="B1137" s="722" t="str">
        <f t="shared" si="123"/>
        <v>ITM</v>
      </c>
      <c r="C1137" s="725" t="str">
        <f>IF(E1137&gt;0,'FTE Budget'!AL$17,"")</f>
        <v/>
      </c>
      <c r="D1137" s="725" t="str">
        <f>IF(E1137&gt;0,'FTE Budget'!AO$17,"")</f>
        <v/>
      </c>
    </row>
    <row r="1138" spans="1:6" ht="12.75">
      <c r="A1138" s="722" t="str">
        <f t="shared" si="119"/>
        <v>TBD</v>
      </c>
      <c r="B1138" s="722" t="s">
        <v>438</v>
      </c>
      <c r="C1138" s="725" t="str">
        <f>IF(E1138&gt;0,'FTE Budget'!J$17,"")</f>
        <v/>
      </c>
      <c r="D1138" s="725" t="str">
        <f>IF(E1138&gt;0,'FTE Budget'!M$17,"")</f>
        <v/>
      </c>
      <c r="E1138" s="848">
        <f>SUMIF('FTE Budget'!AV:AV,'EPM Main Load'!B1138,'FTE Budget'!AW:AW)</f>
        <v>0</v>
      </c>
      <c r="F1138" s="737">
        <f>SUMIF('FTE Budget'!AV:AV,'EPM Main Load'!B1138,'FTE Budget'!BC:BC)</f>
        <v>0</v>
      </c>
    </row>
    <row r="1139" spans="1:6" ht="12.75">
      <c r="A1139" s="722" t="str">
        <f t="shared" si="119"/>
        <v>TBD</v>
      </c>
      <c r="B1139" s="722" t="str">
        <f t="shared" ref="B1139:B1147" si="124">B1138</f>
        <v>ITMS</v>
      </c>
      <c r="C1139" s="725" t="str">
        <f>IF(E1139&gt;0,'FTE Budget'!Q$17,"")</f>
        <v/>
      </c>
      <c r="D1139" s="725" t="str">
        <f>IF(E1139&gt;0,'FTE Budget'!T$17,"")</f>
        <v/>
      </c>
      <c r="E1139" s="848">
        <f>SUMIF('FTE Budget'!AV:AV,'EPM Main Load'!B1139,'FTE Budget'!AX:AX)</f>
        <v>0</v>
      </c>
      <c r="F1139" s="737">
        <f>SUMIF('FTE Budget'!AV:AV,'EPM Main Load'!B1139,'FTE Budget'!BD:BD)</f>
        <v>0</v>
      </c>
    </row>
    <row r="1140" spans="1:6" ht="12.75">
      <c r="A1140" s="722" t="str">
        <f t="shared" si="119"/>
        <v>TBD</v>
      </c>
      <c r="B1140" s="722" t="str">
        <f t="shared" si="124"/>
        <v>ITMS</v>
      </c>
      <c r="C1140" s="725" t="str">
        <f>IF(E1140&gt;0,'FTE Budget'!X$17,"")</f>
        <v/>
      </c>
      <c r="D1140" s="725" t="str">
        <f>IF(E1140&gt;0,'FTE Budget'!AA$17,"")</f>
        <v/>
      </c>
      <c r="E1140" s="848">
        <f>SUMIF('FTE Budget'!AV:AV,'EPM Main Load'!B1140,'FTE Budget'!AY:AY)</f>
        <v>0</v>
      </c>
      <c r="F1140" s="737">
        <f>SUMIF('FTE Budget'!AV:AV,'EPM Main Load'!B1140,'FTE Budget'!BE:BE)</f>
        <v>0</v>
      </c>
    </row>
    <row r="1141" spans="1:6" ht="12.75">
      <c r="A1141" s="722" t="str">
        <f t="shared" si="119"/>
        <v>TBD</v>
      </c>
      <c r="B1141" s="722" t="str">
        <f t="shared" si="124"/>
        <v>ITMS</v>
      </c>
      <c r="C1141" s="725" t="str">
        <f>IF(E1141&gt;0,'FTE Budget'!AE$17,"")</f>
        <v/>
      </c>
      <c r="D1141" s="725" t="str">
        <f>IF(E1141&gt;0,'FTE Budget'!AH$17,"")</f>
        <v/>
      </c>
      <c r="E1141" s="848">
        <f>SUMIF('FTE Budget'!AV:AV,'EPM Main Load'!B1141,'FTE Budget'!AZ:AZ)</f>
        <v>0</v>
      </c>
      <c r="F1141" s="737">
        <f>SUMIF('FTE Budget'!AV:AV,'EPM Main Load'!B1141,'FTE Budget'!BF:BF)</f>
        <v>0</v>
      </c>
    </row>
    <row r="1142" spans="1:6" ht="12.75">
      <c r="A1142" s="722" t="str">
        <f t="shared" si="119"/>
        <v>TBD</v>
      </c>
      <c r="B1142" s="722" t="str">
        <f t="shared" si="124"/>
        <v>ITMS</v>
      </c>
      <c r="C1142" s="725" t="str">
        <f>IF(E1142&gt;0,'FTE Budget'!AL$17,"")</f>
        <v/>
      </c>
      <c r="D1142" s="725" t="str">
        <f>IF(E1142&gt;0,'FTE Budget'!AO$17,"")</f>
        <v/>
      </c>
      <c r="E1142" s="848">
        <f>SUMIF('FTE Budget'!AV:AV,'EPM Main Load'!B1142,'FTE Budget'!BA:BA)</f>
        <v>0</v>
      </c>
      <c r="F1142" s="737">
        <f>SUMIF('FTE Budget'!AV:AV,'EPM Main Load'!B1142,'FTE Budget'!BG:BG)</f>
        <v>0</v>
      </c>
    </row>
    <row r="1143" spans="1:6" ht="12.75">
      <c r="A1143" s="722" t="str">
        <f t="shared" si="119"/>
        <v>TBD</v>
      </c>
      <c r="B1143" s="722" t="str">
        <f t="shared" si="124"/>
        <v>ITMS</v>
      </c>
      <c r="C1143" s="725" t="str">
        <f>IF(E1143&gt;0,'FTE Budget'!J$17,"")</f>
        <v/>
      </c>
      <c r="D1143" s="725" t="str">
        <f>IF(E1143&gt;0,'FTE Budget'!M$17,"")</f>
        <v/>
      </c>
    </row>
    <row r="1144" spans="1:6" ht="12.75">
      <c r="A1144" s="722" t="str">
        <f t="shared" si="119"/>
        <v>TBD</v>
      </c>
      <c r="B1144" s="722" t="str">
        <f t="shared" si="124"/>
        <v>ITMS</v>
      </c>
      <c r="C1144" s="725" t="str">
        <f>IF(E1144&gt;0,'FTE Budget'!Q$17,"")</f>
        <v/>
      </c>
      <c r="D1144" s="725" t="str">
        <f>IF(E1144&gt;0,'FTE Budget'!T$17,"")</f>
        <v/>
      </c>
    </row>
    <row r="1145" spans="1:6" ht="12.75">
      <c r="A1145" s="722" t="str">
        <f t="shared" si="119"/>
        <v>TBD</v>
      </c>
      <c r="B1145" s="722" t="str">
        <f t="shared" si="124"/>
        <v>ITMS</v>
      </c>
      <c r="C1145" s="725" t="str">
        <f>IF(E1145&gt;0,'FTE Budget'!X$17,"")</f>
        <v/>
      </c>
      <c r="D1145" s="725" t="str">
        <f>IF(E1145&gt;0,'FTE Budget'!AA$17,"")</f>
        <v/>
      </c>
    </row>
    <row r="1146" spans="1:6" ht="12.75">
      <c r="A1146" s="722" t="str">
        <f t="shared" si="119"/>
        <v>TBD</v>
      </c>
      <c r="B1146" s="722" t="str">
        <f t="shared" si="124"/>
        <v>ITMS</v>
      </c>
      <c r="C1146" s="725" t="str">
        <f>IF(E1146&gt;0,'FTE Budget'!AE$17,"")</f>
        <v/>
      </c>
      <c r="D1146" s="725" t="str">
        <f>IF(E1146&gt;0,'FTE Budget'!AH$17,"")</f>
        <v/>
      </c>
    </row>
    <row r="1147" spans="1:6" ht="12.75">
      <c r="A1147" s="722" t="str">
        <f t="shared" si="119"/>
        <v>TBD</v>
      </c>
      <c r="B1147" s="722" t="str">
        <f t="shared" si="124"/>
        <v>ITMS</v>
      </c>
      <c r="C1147" s="725" t="str">
        <f>IF(E1147&gt;0,'FTE Budget'!AL$17,"")</f>
        <v/>
      </c>
      <c r="D1147" s="725" t="str">
        <f>IF(E1147&gt;0,'FTE Budget'!AO$17,"")</f>
        <v/>
      </c>
    </row>
    <row r="1148" spans="1:6" ht="12.75">
      <c r="A1148" s="722" t="str">
        <f t="shared" si="119"/>
        <v>TBD</v>
      </c>
      <c r="B1148" s="722" t="s">
        <v>439</v>
      </c>
      <c r="C1148" s="725" t="str">
        <f>IF(E1148&gt;0,'FTE Budget'!J$17,"")</f>
        <v/>
      </c>
      <c r="D1148" s="725" t="str">
        <f>IF(E1148&gt;0,'FTE Budget'!M$17,"")</f>
        <v/>
      </c>
      <c r="E1148" s="848">
        <f>SUMIF('FTE Budget'!AV:AV,'EPM Main Load'!B1148,'FTE Budget'!AW:AW)</f>
        <v>0</v>
      </c>
      <c r="F1148" s="737">
        <f>SUMIF('FTE Budget'!AV:AV,'EPM Main Load'!B1148,'FTE Budget'!BC:BC)</f>
        <v>0</v>
      </c>
    </row>
    <row r="1149" spans="1:6" ht="12.75">
      <c r="A1149" s="722" t="str">
        <f t="shared" si="119"/>
        <v>TBD</v>
      </c>
      <c r="B1149" s="722" t="str">
        <f t="shared" ref="B1149:B1157" si="125">B1148</f>
        <v>ITNC</v>
      </c>
      <c r="C1149" s="725" t="str">
        <f>IF(E1149&gt;0,'FTE Budget'!Q$17,"")</f>
        <v/>
      </c>
      <c r="D1149" s="725" t="str">
        <f>IF(E1149&gt;0,'FTE Budget'!T$17,"")</f>
        <v/>
      </c>
      <c r="E1149" s="848">
        <f>SUMIF('FTE Budget'!AV:AV,'EPM Main Load'!B1149,'FTE Budget'!AX:AX)</f>
        <v>0</v>
      </c>
      <c r="F1149" s="737">
        <f>SUMIF('FTE Budget'!AV:AV,'EPM Main Load'!B1149,'FTE Budget'!BD:BD)</f>
        <v>0</v>
      </c>
    </row>
    <row r="1150" spans="1:6" ht="12.75">
      <c r="A1150" s="722" t="str">
        <f t="shared" si="119"/>
        <v>TBD</v>
      </c>
      <c r="B1150" s="722" t="str">
        <f t="shared" si="125"/>
        <v>ITNC</v>
      </c>
      <c r="C1150" s="725" t="str">
        <f>IF(E1150&gt;0,'FTE Budget'!X$17,"")</f>
        <v/>
      </c>
      <c r="D1150" s="725" t="str">
        <f>IF(E1150&gt;0,'FTE Budget'!AA$17,"")</f>
        <v/>
      </c>
      <c r="E1150" s="848">
        <f>SUMIF('FTE Budget'!AV:AV,'EPM Main Load'!B1150,'FTE Budget'!AY:AY)</f>
        <v>0</v>
      </c>
      <c r="F1150" s="737">
        <f>SUMIF('FTE Budget'!AV:AV,'EPM Main Load'!B1150,'FTE Budget'!BE:BE)</f>
        <v>0</v>
      </c>
    </row>
    <row r="1151" spans="1:6" ht="12.75">
      <c r="A1151" s="722" t="str">
        <f t="shared" si="119"/>
        <v>TBD</v>
      </c>
      <c r="B1151" s="722" t="str">
        <f t="shared" si="125"/>
        <v>ITNC</v>
      </c>
      <c r="C1151" s="725" t="str">
        <f>IF(E1151&gt;0,'FTE Budget'!AE$17,"")</f>
        <v/>
      </c>
      <c r="D1151" s="725" t="str">
        <f>IF(E1151&gt;0,'FTE Budget'!AH$17,"")</f>
        <v/>
      </c>
      <c r="E1151" s="848">
        <f>SUMIF('FTE Budget'!AV:AV,'EPM Main Load'!B1151,'FTE Budget'!AZ:AZ)</f>
        <v>0</v>
      </c>
      <c r="F1151" s="737">
        <f>SUMIF('FTE Budget'!AV:AV,'EPM Main Load'!B1151,'FTE Budget'!BF:BF)</f>
        <v>0</v>
      </c>
    </row>
    <row r="1152" spans="1:6" ht="12.75">
      <c r="A1152" s="722" t="str">
        <f t="shared" si="119"/>
        <v>TBD</v>
      </c>
      <c r="B1152" s="722" t="str">
        <f t="shared" si="125"/>
        <v>ITNC</v>
      </c>
      <c r="C1152" s="725" t="str">
        <f>IF(E1152&gt;0,'FTE Budget'!AL$17,"")</f>
        <v/>
      </c>
      <c r="D1152" s="725" t="str">
        <f>IF(E1152&gt;0,'FTE Budget'!AO$17,"")</f>
        <v/>
      </c>
      <c r="E1152" s="848">
        <f>SUMIF('FTE Budget'!AV:AV,'EPM Main Load'!B1152,'FTE Budget'!BA:BA)</f>
        <v>0</v>
      </c>
      <c r="F1152" s="737">
        <f>SUMIF('FTE Budget'!AV:AV,'EPM Main Load'!B1152,'FTE Budget'!BG:BG)</f>
        <v>0</v>
      </c>
    </row>
    <row r="1153" spans="1:6" ht="12.75">
      <c r="A1153" s="722" t="str">
        <f t="shared" si="119"/>
        <v>TBD</v>
      </c>
      <c r="B1153" s="722" t="str">
        <f t="shared" si="125"/>
        <v>ITNC</v>
      </c>
      <c r="C1153" s="725" t="str">
        <f>IF(E1153&gt;0,'FTE Budget'!J$17,"")</f>
        <v/>
      </c>
      <c r="D1153" s="725" t="str">
        <f>IF(E1153&gt;0,'FTE Budget'!M$17,"")</f>
        <v/>
      </c>
    </row>
    <row r="1154" spans="1:6" ht="12.75">
      <c r="A1154" s="722" t="str">
        <f t="shared" si="119"/>
        <v>TBD</v>
      </c>
      <c r="B1154" s="722" t="str">
        <f t="shared" si="125"/>
        <v>ITNC</v>
      </c>
      <c r="C1154" s="725" t="str">
        <f>IF(E1154&gt;0,'FTE Budget'!Q$17,"")</f>
        <v/>
      </c>
      <c r="D1154" s="725" t="str">
        <f>IF(E1154&gt;0,'FTE Budget'!T$17,"")</f>
        <v/>
      </c>
    </row>
    <row r="1155" spans="1:6" ht="12.75">
      <c r="A1155" s="722" t="str">
        <f t="shared" si="119"/>
        <v>TBD</v>
      </c>
      <c r="B1155" s="722" t="str">
        <f t="shared" si="125"/>
        <v>ITNC</v>
      </c>
      <c r="C1155" s="725" t="str">
        <f>IF(E1155&gt;0,'FTE Budget'!X$17,"")</f>
        <v/>
      </c>
      <c r="D1155" s="725" t="str">
        <f>IF(E1155&gt;0,'FTE Budget'!AA$17,"")</f>
        <v/>
      </c>
    </row>
    <row r="1156" spans="1:6" ht="12.75">
      <c r="A1156" s="722" t="str">
        <f t="shared" si="119"/>
        <v>TBD</v>
      </c>
      <c r="B1156" s="722" t="str">
        <f t="shared" si="125"/>
        <v>ITNC</v>
      </c>
      <c r="C1156" s="725" t="str">
        <f>IF(E1156&gt;0,'FTE Budget'!AE$17,"")</f>
        <v/>
      </c>
      <c r="D1156" s="725" t="str">
        <f>IF(E1156&gt;0,'FTE Budget'!AH$17,"")</f>
        <v/>
      </c>
    </row>
    <row r="1157" spans="1:6" ht="12.75">
      <c r="A1157" s="722" t="str">
        <f t="shared" si="119"/>
        <v>TBD</v>
      </c>
      <c r="B1157" s="722" t="str">
        <f t="shared" si="125"/>
        <v>ITNC</v>
      </c>
      <c r="C1157" s="725" t="str">
        <f>IF(E1157&gt;0,'FTE Budget'!AL$17,"")</f>
        <v/>
      </c>
      <c r="D1157" s="725" t="str">
        <f>IF(E1157&gt;0,'FTE Budget'!AO$17,"")</f>
        <v/>
      </c>
    </row>
    <row r="1158" spans="1:6" ht="12.75">
      <c r="A1158" s="722" t="str">
        <f t="shared" si="119"/>
        <v>TBD</v>
      </c>
      <c r="B1158" s="722" t="s">
        <v>440</v>
      </c>
      <c r="C1158" s="725" t="str">
        <f>IF(E1158&gt;0,'FTE Budget'!J$17,"")</f>
        <v/>
      </c>
      <c r="D1158" s="725" t="str">
        <f>IF(E1158&gt;0,'FTE Budget'!M$17,"")</f>
        <v/>
      </c>
      <c r="E1158" s="848">
        <f>SUMIF('FTE Budget'!AV:AV,'EPM Main Load'!B1158,'FTE Budget'!AW:AW)</f>
        <v>0</v>
      </c>
      <c r="F1158" s="737">
        <f>SUMIF('FTE Budget'!AV:AV,'EPM Main Load'!B1158,'FTE Budget'!BC:BC)</f>
        <v>0</v>
      </c>
    </row>
    <row r="1159" spans="1:6" ht="12.75">
      <c r="A1159" s="722" t="str">
        <f t="shared" si="119"/>
        <v>TBD</v>
      </c>
      <c r="B1159" s="722" t="str">
        <f t="shared" ref="B1159:B1167" si="126">B1158</f>
        <v>ITNI</v>
      </c>
      <c r="C1159" s="725" t="str">
        <f>IF(E1159&gt;0,'FTE Budget'!Q$17,"")</f>
        <v/>
      </c>
      <c r="D1159" s="725" t="str">
        <f>IF(E1159&gt;0,'FTE Budget'!T$17,"")</f>
        <v/>
      </c>
      <c r="E1159" s="848">
        <f>SUMIF('FTE Budget'!AV:AV,'EPM Main Load'!B1159,'FTE Budget'!AX:AX)</f>
        <v>0</v>
      </c>
      <c r="F1159" s="737">
        <f>SUMIF('FTE Budget'!AV:AV,'EPM Main Load'!B1159,'FTE Budget'!BD:BD)</f>
        <v>0</v>
      </c>
    </row>
    <row r="1160" spans="1:6" ht="12.75">
      <c r="A1160" s="722" t="str">
        <f t="shared" si="119"/>
        <v>TBD</v>
      </c>
      <c r="B1160" s="722" t="str">
        <f t="shared" si="126"/>
        <v>ITNI</v>
      </c>
      <c r="C1160" s="725" t="str">
        <f>IF(E1160&gt;0,'FTE Budget'!X$17,"")</f>
        <v/>
      </c>
      <c r="D1160" s="725" t="str">
        <f>IF(E1160&gt;0,'FTE Budget'!AA$17,"")</f>
        <v/>
      </c>
      <c r="E1160" s="848">
        <f>SUMIF('FTE Budget'!AV:AV,'EPM Main Load'!B1160,'FTE Budget'!AY:AY)</f>
        <v>0</v>
      </c>
      <c r="F1160" s="737">
        <f>SUMIF('FTE Budget'!AV:AV,'EPM Main Load'!B1160,'FTE Budget'!BE:BE)</f>
        <v>0</v>
      </c>
    </row>
    <row r="1161" spans="1:6" ht="12.75">
      <c r="A1161" s="722" t="str">
        <f t="shared" ref="A1161:A1224" si="127">$D$5</f>
        <v>TBD</v>
      </c>
      <c r="B1161" s="722" t="str">
        <f t="shared" si="126"/>
        <v>ITNI</v>
      </c>
      <c r="C1161" s="725" t="str">
        <f>IF(E1161&gt;0,'FTE Budget'!AE$17,"")</f>
        <v/>
      </c>
      <c r="D1161" s="725" t="str">
        <f>IF(E1161&gt;0,'FTE Budget'!AH$17,"")</f>
        <v/>
      </c>
      <c r="E1161" s="848">
        <f>SUMIF('FTE Budget'!AV:AV,'EPM Main Load'!B1161,'FTE Budget'!AZ:AZ)</f>
        <v>0</v>
      </c>
      <c r="F1161" s="737">
        <f>SUMIF('FTE Budget'!AV:AV,'EPM Main Load'!B1161,'FTE Budget'!BF:BF)</f>
        <v>0</v>
      </c>
    </row>
    <row r="1162" spans="1:6" ht="12.75">
      <c r="A1162" s="722" t="str">
        <f t="shared" si="127"/>
        <v>TBD</v>
      </c>
      <c r="B1162" s="722" t="str">
        <f t="shared" si="126"/>
        <v>ITNI</v>
      </c>
      <c r="C1162" s="725" t="str">
        <f>IF(E1162&gt;0,'FTE Budget'!AL$17,"")</f>
        <v/>
      </c>
      <c r="D1162" s="725" t="str">
        <f>IF(E1162&gt;0,'FTE Budget'!AO$17,"")</f>
        <v/>
      </c>
      <c r="E1162" s="848">
        <f>SUMIF('FTE Budget'!AV:AV,'EPM Main Load'!B1162,'FTE Budget'!BA:BA)</f>
        <v>0</v>
      </c>
      <c r="F1162" s="737">
        <f>SUMIF('FTE Budget'!AV:AV,'EPM Main Load'!B1162,'FTE Budget'!BG:BG)</f>
        <v>0</v>
      </c>
    </row>
    <row r="1163" spans="1:6" ht="12.75">
      <c r="A1163" s="722" t="str">
        <f t="shared" si="127"/>
        <v>TBD</v>
      </c>
      <c r="B1163" s="722" t="str">
        <f t="shared" si="126"/>
        <v>ITNI</v>
      </c>
      <c r="C1163" s="725" t="str">
        <f>IF(E1163&gt;0,'FTE Budget'!J$17,"")</f>
        <v/>
      </c>
      <c r="D1163" s="725" t="str">
        <f>IF(E1163&gt;0,'FTE Budget'!M$17,"")</f>
        <v/>
      </c>
    </row>
    <row r="1164" spans="1:6" ht="12.75">
      <c r="A1164" s="722" t="str">
        <f t="shared" si="127"/>
        <v>TBD</v>
      </c>
      <c r="B1164" s="722" t="str">
        <f t="shared" si="126"/>
        <v>ITNI</v>
      </c>
      <c r="C1164" s="725" t="str">
        <f>IF(E1164&gt;0,'FTE Budget'!Q$17,"")</f>
        <v/>
      </c>
      <c r="D1164" s="725" t="str">
        <f>IF(E1164&gt;0,'FTE Budget'!T$17,"")</f>
        <v/>
      </c>
    </row>
    <row r="1165" spans="1:6" ht="12.75">
      <c r="A1165" s="722" t="str">
        <f t="shared" si="127"/>
        <v>TBD</v>
      </c>
      <c r="B1165" s="722" t="str">
        <f t="shared" si="126"/>
        <v>ITNI</v>
      </c>
      <c r="C1165" s="725" t="str">
        <f>IF(E1165&gt;0,'FTE Budget'!X$17,"")</f>
        <v/>
      </c>
      <c r="D1165" s="725" t="str">
        <f>IF(E1165&gt;0,'FTE Budget'!AA$17,"")</f>
        <v/>
      </c>
    </row>
    <row r="1166" spans="1:6" ht="12.75">
      <c r="A1166" s="722" t="str">
        <f t="shared" si="127"/>
        <v>TBD</v>
      </c>
      <c r="B1166" s="722" t="str">
        <f t="shared" si="126"/>
        <v>ITNI</v>
      </c>
      <c r="C1166" s="725" t="str">
        <f>IF(E1166&gt;0,'FTE Budget'!AE$17,"")</f>
        <v/>
      </c>
      <c r="D1166" s="725" t="str">
        <f>IF(E1166&gt;0,'FTE Budget'!AH$17,"")</f>
        <v/>
      </c>
    </row>
    <row r="1167" spans="1:6" ht="12.75">
      <c r="A1167" s="722" t="str">
        <f t="shared" si="127"/>
        <v>TBD</v>
      </c>
      <c r="B1167" s="722" t="str">
        <f t="shared" si="126"/>
        <v>ITNI</v>
      </c>
      <c r="C1167" s="725" t="str">
        <f>IF(E1167&gt;0,'FTE Budget'!AL$17,"")</f>
        <v/>
      </c>
      <c r="D1167" s="725" t="str">
        <f>IF(E1167&gt;0,'FTE Budget'!AO$17,"")</f>
        <v/>
      </c>
    </row>
    <row r="1168" spans="1:6" ht="12.75">
      <c r="A1168" s="722" t="str">
        <f t="shared" si="127"/>
        <v>TBD</v>
      </c>
      <c r="B1168" s="722" t="s">
        <v>441</v>
      </c>
      <c r="C1168" s="725" t="str">
        <f>IF(E1168&gt;0,'FTE Budget'!J$17,"")</f>
        <v/>
      </c>
      <c r="D1168" s="725" t="str">
        <f>IF(E1168&gt;0,'FTE Budget'!M$17,"")</f>
        <v/>
      </c>
      <c r="E1168" s="848">
        <f>SUMIF('FTE Budget'!AV:AV,'EPM Main Load'!B1168,'FTE Budget'!AW:AW)</f>
        <v>0</v>
      </c>
      <c r="F1168" s="737">
        <f>SUMIF('FTE Budget'!AV:AV,'EPM Main Load'!B1168,'FTE Budget'!BC:BC)</f>
        <v>0</v>
      </c>
    </row>
    <row r="1169" spans="1:6" ht="12.75">
      <c r="A1169" s="722" t="str">
        <f t="shared" si="127"/>
        <v>TBD</v>
      </c>
      <c r="B1169" s="722" t="str">
        <f t="shared" ref="B1169:B1177" si="128">B1168</f>
        <v>ITQ</v>
      </c>
      <c r="C1169" s="725" t="str">
        <f>IF(E1169&gt;0,'FTE Budget'!Q$17,"")</f>
        <v/>
      </c>
      <c r="D1169" s="725" t="str">
        <f>IF(E1169&gt;0,'FTE Budget'!T$17,"")</f>
        <v/>
      </c>
      <c r="E1169" s="848">
        <f>SUMIF('FTE Budget'!AV:AV,'EPM Main Load'!B1169,'FTE Budget'!AX:AX)</f>
        <v>0</v>
      </c>
      <c r="F1169" s="737">
        <f>SUMIF('FTE Budget'!AV:AV,'EPM Main Load'!B1169,'FTE Budget'!BD:BD)</f>
        <v>0</v>
      </c>
    </row>
    <row r="1170" spans="1:6" ht="12.75">
      <c r="A1170" s="722" t="str">
        <f t="shared" si="127"/>
        <v>TBD</v>
      </c>
      <c r="B1170" s="722" t="str">
        <f t="shared" si="128"/>
        <v>ITQ</v>
      </c>
      <c r="C1170" s="725" t="str">
        <f>IF(E1170&gt;0,'FTE Budget'!X$17,"")</f>
        <v/>
      </c>
      <c r="D1170" s="725" t="str">
        <f>IF(E1170&gt;0,'FTE Budget'!AA$17,"")</f>
        <v/>
      </c>
      <c r="E1170" s="848">
        <f>SUMIF('FTE Budget'!AV:AV,'EPM Main Load'!B1170,'FTE Budget'!AY:AY)</f>
        <v>0</v>
      </c>
      <c r="F1170" s="737">
        <f>SUMIF('FTE Budget'!AV:AV,'EPM Main Load'!B1170,'FTE Budget'!BE:BE)</f>
        <v>0</v>
      </c>
    </row>
    <row r="1171" spans="1:6" ht="12.75">
      <c r="A1171" s="722" t="str">
        <f t="shared" si="127"/>
        <v>TBD</v>
      </c>
      <c r="B1171" s="722" t="str">
        <f t="shared" si="128"/>
        <v>ITQ</v>
      </c>
      <c r="C1171" s="725" t="str">
        <f>IF(E1171&gt;0,'FTE Budget'!AE$17,"")</f>
        <v/>
      </c>
      <c r="D1171" s="725" t="str">
        <f>IF(E1171&gt;0,'FTE Budget'!AH$17,"")</f>
        <v/>
      </c>
      <c r="E1171" s="848">
        <f>SUMIF('FTE Budget'!AV:AV,'EPM Main Load'!B1171,'FTE Budget'!AZ:AZ)</f>
        <v>0</v>
      </c>
      <c r="F1171" s="737">
        <f>SUMIF('FTE Budget'!AV:AV,'EPM Main Load'!B1171,'FTE Budget'!BF:BF)</f>
        <v>0</v>
      </c>
    </row>
    <row r="1172" spans="1:6" ht="12.75">
      <c r="A1172" s="722" t="str">
        <f t="shared" si="127"/>
        <v>TBD</v>
      </c>
      <c r="B1172" s="722" t="str">
        <f t="shared" si="128"/>
        <v>ITQ</v>
      </c>
      <c r="C1172" s="725" t="str">
        <f>IF(E1172&gt;0,'FTE Budget'!AL$17,"")</f>
        <v/>
      </c>
      <c r="D1172" s="725" t="str">
        <f>IF(E1172&gt;0,'FTE Budget'!AO$17,"")</f>
        <v/>
      </c>
      <c r="E1172" s="848">
        <f>SUMIF('FTE Budget'!AV:AV,'EPM Main Load'!B1172,'FTE Budget'!BA:BA)</f>
        <v>0</v>
      </c>
      <c r="F1172" s="737">
        <f>SUMIF('FTE Budget'!AV:AV,'EPM Main Load'!B1172,'FTE Budget'!BG:BG)</f>
        <v>0</v>
      </c>
    </row>
    <row r="1173" spans="1:6" ht="12.75">
      <c r="A1173" s="722" t="str">
        <f t="shared" si="127"/>
        <v>TBD</v>
      </c>
      <c r="B1173" s="722" t="str">
        <f t="shared" si="128"/>
        <v>ITQ</v>
      </c>
      <c r="C1173" s="725" t="str">
        <f>IF(E1173&gt;0,'FTE Budget'!J$17,"")</f>
        <v/>
      </c>
      <c r="D1173" s="725" t="str">
        <f>IF(E1173&gt;0,'FTE Budget'!M$17,"")</f>
        <v/>
      </c>
    </row>
    <row r="1174" spans="1:6" ht="12.75">
      <c r="A1174" s="722" t="str">
        <f t="shared" si="127"/>
        <v>TBD</v>
      </c>
      <c r="B1174" s="722" t="str">
        <f t="shared" si="128"/>
        <v>ITQ</v>
      </c>
      <c r="C1174" s="725" t="str">
        <f>IF(E1174&gt;0,'FTE Budget'!Q$17,"")</f>
        <v/>
      </c>
      <c r="D1174" s="725" t="str">
        <f>IF(E1174&gt;0,'FTE Budget'!T$17,"")</f>
        <v/>
      </c>
    </row>
    <row r="1175" spans="1:6" ht="12.75">
      <c r="A1175" s="722" t="str">
        <f t="shared" si="127"/>
        <v>TBD</v>
      </c>
      <c r="B1175" s="722" t="str">
        <f t="shared" si="128"/>
        <v>ITQ</v>
      </c>
      <c r="C1175" s="725" t="str">
        <f>IF(E1175&gt;0,'FTE Budget'!X$17,"")</f>
        <v/>
      </c>
      <c r="D1175" s="725" t="str">
        <f>IF(E1175&gt;0,'FTE Budget'!AA$17,"")</f>
        <v/>
      </c>
    </row>
    <row r="1176" spans="1:6" ht="12.75">
      <c r="A1176" s="722" t="str">
        <f t="shared" si="127"/>
        <v>TBD</v>
      </c>
      <c r="B1176" s="722" t="str">
        <f t="shared" si="128"/>
        <v>ITQ</v>
      </c>
      <c r="C1176" s="725" t="str">
        <f>IF(E1176&gt;0,'FTE Budget'!AE$17,"")</f>
        <v/>
      </c>
      <c r="D1176" s="725" t="str">
        <f>IF(E1176&gt;0,'FTE Budget'!AH$17,"")</f>
        <v/>
      </c>
    </row>
    <row r="1177" spans="1:6" ht="12.75">
      <c r="A1177" s="722" t="str">
        <f t="shared" si="127"/>
        <v>TBD</v>
      </c>
      <c r="B1177" s="722" t="str">
        <f t="shared" si="128"/>
        <v>ITQ</v>
      </c>
      <c r="C1177" s="725" t="str">
        <f>IF(E1177&gt;0,'FTE Budget'!AL$17,"")</f>
        <v/>
      </c>
      <c r="D1177" s="725" t="str">
        <f>IF(E1177&gt;0,'FTE Budget'!AO$17,"")</f>
        <v/>
      </c>
    </row>
    <row r="1178" spans="1:6" ht="12.75">
      <c r="A1178" s="722" t="str">
        <f t="shared" si="127"/>
        <v>TBD</v>
      </c>
      <c r="B1178" s="722" t="s">
        <v>442</v>
      </c>
      <c r="C1178" s="725" t="str">
        <f>IF(E1178&gt;0,'FTE Budget'!J$17,"")</f>
        <v/>
      </c>
      <c r="D1178" s="725" t="str">
        <f>IF(E1178&gt;0,'FTE Budget'!M$17,"")</f>
        <v/>
      </c>
      <c r="E1178" s="848">
        <f>SUMIF('FTE Budget'!AV:AV,'EPM Main Load'!B1178,'FTE Budget'!AW:AW)</f>
        <v>0</v>
      </c>
      <c r="F1178" s="737">
        <f>SUMIF('FTE Budget'!AV:AV,'EPM Main Load'!B1178,'FTE Budget'!BC:BC)</f>
        <v>0</v>
      </c>
    </row>
    <row r="1179" spans="1:6" ht="12.75">
      <c r="A1179" s="722" t="str">
        <f t="shared" si="127"/>
        <v>TBD</v>
      </c>
      <c r="B1179" s="722" t="str">
        <f>B1178</f>
        <v>LHA</v>
      </c>
      <c r="C1179" s="725" t="str">
        <f>IF(E1179&gt;0,'FTE Budget'!Q$17,"")</f>
        <v/>
      </c>
      <c r="D1179" s="725" t="str">
        <f>IF(E1179&gt;0,'FTE Budget'!T$17,"")</f>
        <v/>
      </c>
      <c r="E1179" s="848">
        <f>SUMIF('FTE Budget'!AV:AV,'EPM Main Load'!B1179,'FTE Budget'!AX:AX)</f>
        <v>0</v>
      </c>
      <c r="F1179" s="737">
        <f>SUMIF('FTE Budget'!AV:AV,'EPM Main Load'!B1179,'FTE Budget'!BD:BD)</f>
        <v>0</v>
      </c>
    </row>
    <row r="1180" spans="1:6" ht="12.75">
      <c r="A1180" s="722" t="str">
        <f t="shared" si="127"/>
        <v>TBD</v>
      </c>
      <c r="B1180" s="722" t="str">
        <f t="shared" ref="B1180:B1187" si="129">B1179</f>
        <v>LHA</v>
      </c>
      <c r="C1180" s="725" t="str">
        <f>IF(E1180&gt;0,'FTE Budget'!X$17,"")</f>
        <v/>
      </c>
      <c r="D1180" s="725" t="str">
        <f>IF(E1180&gt;0,'FTE Budget'!AA$17,"")</f>
        <v/>
      </c>
      <c r="E1180" s="848">
        <f>SUMIF('FTE Budget'!AV:AV,'EPM Main Load'!B1180,'FTE Budget'!AY:AY)</f>
        <v>0</v>
      </c>
      <c r="F1180" s="737">
        <f>SUMIF('FTE Budget'!AV:AV,'EPM Main Load'!B1180,'FTE Budget'!BE:BE)</f>
        <v>0</v>
      </c>
    </row>
    <row r="1181" spans="1:6" ht="12.75">
      <c r="A1181" s="722" t="str">
        <f t="shared" si="127"/>
        <v>TBD</v>
      </c>
      <c r="B1181" s="722" t="str">
        <f t="shared" si="129"/>
        <v>LHA</v>
      </c>
      <c r="C1181" s="725" t="str">
        <f>IF(E1181&gt;0,'FTE Budget'!AE$17,"")</f>
        <v/>
      </c>
      <c r="D1181" s="725" t="str">
        <f>IF(E1181&gt;0,'FTE Budget'!AH$17,"")</f>
        <v/>
      </c>
      <c r="E1181" s="848">
        <f>SUMIF('FTE Budget'!AV:AV,'EPM Main Load'!B1181,'FTE Budget'!AZ:AZ)</f>
        <v>0</v>
      </c>
      <c r="F1181" s="737">
        <f>SUMIF('FTE Budget'!AV:AV,'EPM Main Load'!B1181,'FTE Budget'!BF:BF)</f>
        <v>0</v>
      </c>
    </row>
    <row r="1182" spans="1:6" ht="12.75">
      <c r="A1182" s="722" t="str">
        <f t="shared" si="127"/>
        <v>TBD</v>
      </c>
      <c r="B1182" s="722" t="str">
        <f t="shared" si="129"/>
        <v>LHA</v>
      </c>
      <c r="C1182" s="725" t="str">
        <f>IF(E1182&gt;0,'FTE Budget'!AL$17,"")</f>
        <v/>
      </c>
      <c r="D1182" s="725" t="str">
        <f>IF(E1182&gt;0,'FTE Budget'!AO$17,"")</f>
        <v/>
      </c>
      <c r="E1182" s="848">
        <f>SUMIF('FTE Budget'!AV:AV,'EPM Main Load'!B1182,'FTE Budget'!BA:BA)</f>
        <v>0</v>
      </c>
      <c r="F1182" s="737">
        <f>SUMIF('FTE Budget'!AV:AV,'EPM Main Load'!B1182,'FTE Budget'!BG:BG)</f>
        <v>0</v>
      </c>
    </row>
    <row r="1183" spans="1:6" ht="12.75">
      <c r="A1183" s="722" t="str">
        <f t="shared" si="127"/>
        <v>TBD</v>
      </c>
      <c r="B1183" s="722" t="str">
        <f t="shared" si="129"/>
        <v>LHA</v>
      </c>
      <c r="C1183" s="725" t="str">
        <f>IF(E1183&gt;0,'FTE Budget'!J$17,"")</f>
        <v/>
      </c>
      <c r="D1183" s="725" t="str">
        <f>IF(E1183&gt;0,'FTE Budget'!M$17,"")</f>
        <v/>
      </c>
    </row>
    <row r="1184" spans="1:6" ht="12.75">
      <c r="A1184" s="722" t="str">
        <f t="shared" si="127"/>
        <v>TBD</v>
      </c>
      <c r="B1184" s="722" t="str">
        <f t="shared" si="129"/>
        <v>LHA</v>
      </c>
      <c r="C1184" s="725" t="str">
        <f>IF(E1184&gt;0,'FTE Budget'!Q$17,"")</f>
        <v/>
      </c>
      <c r="D1184" s="725" t="str">
        <f>IF(E1184&gt;0,'FTE Budget'!T$17,"")</f>
        <v/>
      </c>
    </row>
    <row r="1185" spans="1:6" ht="12.75">
      <c r="A1185" s="722" t="str">
        <f t="shared" si="127"/>
        <v>TBD</v>
      </c>
      <c r="B1185" s="722" t="str">
        <f t="shared" si="129"/>
        <v>LHA</v>
      </c>
      <c r="C1185" s="725" t="str">
        <f>IF(E1185&gt;0,'FTE Budget'!X$17,"")</f>
        <v/>
      </c>
      <c r="D1185" s="725" t="str">
        <f>IF(E1185&gt;0,'FTE Budget'!AA$17,"")</f>
        <v/>
      </c>
    </row>
    <row r="1186" spans="1:6" ht="12.75">
      <c r="A1186" s="722" t="str">
        <f t="shared" si="127"/>
        <v>TBD</v>
      </c>
      <c r="B1186" s="722" t="str">
        <f t="shared" si="129"/>
        <v>LHA</v>
      </c>
      <c r="C1186" s="725" t="str">
        <f>IF(E1186&gt;0,'FTE Budget'!AE$17,"")</f>
        <v/>
      </c>
      <c r="D1186" s="725" t="str">
        <f>IF(E1186&gt;0,'FTE Budget'!AH$17,"")</f>
        <v/>
      </c>
    </row>
    <row r="1187" spans="1:6" ht="12.75">
      <c r="A1187" s="722" t="str">
        <f t="shared" si="127"/>
        <v>TBD</v>
      </c>
      <c r="B1187" s="722" t="str">
        <f t="shared" si="129"/>
        <v>LHA</v>
      </c>
      <c r="C1187" s="725" t="str">
        <f>IF(E1187&gt;0,'FTE Budget'!AL$17,"")</f>
        <v/>
      </c>
      <c r="D1187" s="725" t="str">
        <f>IF(E1187&gt;0,'FTE Budget'!AO$17,"")</f>
        <v/>
      </c>
    </row>
    <row r="1188" spans="1:6" ht="12.75">
      <c r="A1188" s="722" t="str">
        <f t="shared" si="127"/>
        <v>TBD</v>
      </c>
      <c r="B1188" s="722" t="s">
        <v>443</v>
      </c>
      <c r="C1188" s="725" t="str">
        <f>IF(E1188&gt;0,'FTE Budget'!J$17,"")</f>
        <v/>
      </c>
      <c r="D1188" s="725" t="str">
        <f>IF(E1188&gt;0,'FTE Budget'!M$17,"")</f>
        <v/>
      </c>
      <c r="E1188" s="848">
        <f>SUMIF('FTE Budget'!AV:AV,'EPM Main Load'!B1188,'FTE Budget'!AW:AW)</f>
        <v>0</v>
      </c>
      <c r="F1188" s="737">
        <f>SUMIF('FTE Budget'!AV:AV,'EPM Main Load'!B1188,'FTE Budget'!BC:BC)</f>
        <v>0</v>
      </c>
    </row>
    <row r="1189" spans="1:6" ht="12.75">
      <c r="A1189" s="722" t="str">
        <f t="shared" si="127"/>
        <v>TBD</v>
      </c>
      <c r="B1189" s="722" t="str">
        <f>B1188</f>
        <v>OLS</v>
      </c>
      <c r="C1189" s="725" t="str">
        <f>IF(E1189&gt;0,'FTE Budget'!Q$17,"")</f>
        <v/>
      </c>
      <c r="D1189" s="725" t="str">
        <f>IF(E1189&gt;0,'FTE Budget'!T$17,"")</f>
        <v/>
      </c>
      <c r="E1189" s="848">
        <f>SUMIF('FTE Budget'!AV:AV,'EPM Main Load'!B1189,'FTE Budget'!AX:AX)</f>
        <v>0</v>
      </c>
      <c r="F1189" s="737">
        <f>SUMIF('FTE Budget'!AV:AV,'EPM Main Load'!B1189,'FTE Budget'!BD:BD)</f>
        <v>0</v>
      </c>
    </row>
    <row r="1190" spans="1:6" ht="12.75">
      <c r="A1190" s="722" t="str">
        <f t="shared" si="127"/>
        <v>TBD</v>
      </c>
      <c r="B1190" s="722" t="str">
        <f t="shared" ref="B1190:B1197" si="130">B1189</f>
        <v>OLS</v>
      </c>
      <c r="C1190" s="725" t="str">
        <f>IF(E1190&gt;0,'FTE Budget'!X$17,"")</f>
        <v/>
      </c>
      <c r="D1190" s="725" t="str">
        <f>IF(E1190&gt;0,'FTE Budget'!AA$17,"")</f>
        <v/>
      </c>
      <c r="E1190" s="848">
        <f>SUMIF('FTE Budget'!AV:AV,'EPM Main Load'!B1190,'FTE Budget'!AY:AY)</f>
        <v>0</v>
      </c>
      <c r="F1190" s="737">
        <f>SUMIF('FTE Budget'!AV:AV,'EPM Main Load'!B1190,'FTE Budget'!BE:BE)</f>
        <v>0</v>
      </c>
    </row>
    <row r="1191" spans="1:6" ht="12.75">
      <c r="A1191" s="722" t="str">
        <f t="shared" si="127"/>
        <v>TBD</v>
      </c>
      <c r="B1191" s="722" t="str">
        <f t="shared" si="130"/>
        <v>OLS</v>
      </c>
      <c r="C1191" s="725" t="str">
        <f>IF(E1191&gt;0,'FTE Budget'!AE$17,"")</f>
        <v/>
      </c>
      <c r="D1191" s="725" t="str">
        <f>IF(E1191&gt;0,'FTE Budget'!AH$17,"")</f>
        <v/>
      </c>
      <c r="E1191" s="848">
        <f>SUMIF('FTE Budget'!AV:AV,'EPM Main Load'!B1191,'FTE Budget'!AZ:AZ)</f>
        <v>0</v>
      </c>
      <c r="F1191" s="737">
        <f>SUMIF('FTE Budget'!AV:AV,'EPM Main Load'!B1191,'FTE Budget'!BF:BF)</f>
        <v>0</v>
      </c>
    </row>
    <row r="1192" spans="1:6" ht="12.75">
      <c r="A1192" s="722" t="str">
        <f t="shared" si="127"/>
        <v>TBD</v>
      </c>
      <c r="B1192" s="722" t="str">
        <f t="shared" si="130"/>
        <v>OLS</v>
      </c>
      <c r="C1192" s="725" t="str">
        <f>IF(E1192&gt;0,'FTE Budget'!AL$17,"")</f>
        <v/>
      </c>
      <c r="D1192" s="725" t="str">
        <f>IF(E1192&gt;0,'FTE Budget'!AO$17,"")</f>
        <v/>
      </c>
      <c r="E1192" s="848">
        <f>SUMIF('FTE Budget'!AV:AV,'EPM Main Load'!B1192,'FTE Budget'!BA:BA)</f>
        <v>0</v>
      </c>
      <c r="F1192" s="737">
        <f>SUMIF('FTE Budget'!AV:AV,'EPM Main Load'!B1192,'FTE Budget'!BG:BG)</f>
        <v>0</v>
      </c>
    </row>
    <row r="1193" spans="1:6" ht="12.75">
      <c r="A1193" s="722" t="str">
        <f t="shared" si="127"/>
        <v>TBD</v>
      </c>
      <c r="B1193" s="722" t="str">
        <f t="shared" si="130"/>
        <v>OLS</v>
      </c>
      <c r="C1193" s="725" t="str">
        <f>IF(E1193&gt;0,'FTE Budget'!J$17,"")</f>
        <v/>
      </c>
      <c r="D1193" s="725" t="str">
        <f>IF(E1193&gt;0,'FTE Budget'!M$17,"")</f>
        <v/>
      </c>
    </row>
    <row r="1194" spans="1:6" ht="12.75">
      <c r="A1194" s="722" t="str">
        <f t="shared" si="127"/>
        <v>TBD</v>
      </c>
      <c r="B1194" s="722" t="str">
        <f t="shared" si="130"/>
        <v>OLS</v>
      </c>
      <c r="C1194" s="725" t="str">
        <f>IF(E1194&gt;0,'FTE Budget'!Q$17,"")</f>
        <v/>
      </c>
      <c r="D1194" s="725" t="str">
        <f>IF(E1194&gt;0,'FTE Budget'!T$17,"")</f>
        <v/>
      </c>
    </row>
    <row r="1195" spans="1:6" ht="12.75">
      <c r="A1195" s="722" t="str">
        <f t="shared" si="127"/>
        <v>TBD</v>
      </c>
      <c r="B1195" s="722" t="str">
        <f t="shared" si="130"/>
        <v>OLS</v>
      </c>
      <c r="C1195" s="725" t="str">
        <f>IF(E1195&gt;0,'FTE Budget'!X$17,"")</f>
        <v/>
      </c>
      <c r="D1195" s="725" t="str">
        <f>IF(E1195&gt;0,'FTE Budget'!AA$17,"")</f>
        <v/>
      </c>
    </row>
    <row r="1196" spans="1:6" ht="12.75">
      <c r="A1196" s="722" t="str">
        <f t="shared" si="127"/>
        <v>TBD</v>
      </c>
      <c r="B1196" s="722" t="str">
        <f t="shared" si="130"/>
        <v>OLS</v>
      </c>
      <c r="C1196" s="725" t="str">
        <f>IF(E1196&gt;0,'FTE Budget'!AE$17,"")</f>
        <v/>
      </c>
      <c r="D1196" s="725" t="str">
        <f>IF(E1196&gt;0,'FTE Budget'!AH$17,"")</f>
        <v/>
      </c>
    </row>
    <row r="1197" spans="1:6" ht="12.75">
      <c r="A1197" s="722" t="str">
        <f t="shared" si="127"/>
        <v>TBD</v>
      </c>
      <c r="B1197" s="722" t="str">
        <f t="shared" si="130"/>
        <v>OLS</v>
      </c>
      <c r="C1197" s="725" t="str">
        <f>IF(E1197&gt;0,'FTE Budget'!AL$17,"")</f>
        <v/>
      </c>
      <c r="D1197" s="725" t="str">
        <f>IF(E1197&gt;0,'FTE Budget'!AO$17,"")</f>
        <v/>
      </c>
    </row>
    <row r="1198" spans="1:6" ht="12.75">
      <c r="A1198" s="722" t="str">
        <f t="shared" si="127"/>
        <v>TBD</v>
      </c>
      <c r="B1198" s="722" t="s">
        <v>444</v>
      </c>
      <c r="C1198" s="725" t="str">
        <f>IF(E1198&gt;0,'FTE Budget'!J$17,"")</f>
        <v/>
      </c>
      <c r="D1198" s="725" t="str">
        <f>IF(E1198&gt;0,'FTE Budget'!M$17,"")</f>
        <v/>
      </c>
      <c r="E1198" s="848">
        <f>SUMIF('FTE Budget'!AV:AV,'EPM Main Load'!B1198,'FTE Budget'!AW:AW)</f>
        <v>0</v>
      </c>
      <c r="F1198" s="737">
        <f>SUMIF('FTE Budget'!AV:AV,'EPM Main Load'!B1198,'FTE Budget'!BC:BC)</f>
        <v>0</v>
      </c>
    </row>
    <row r="1199" spans="1:6" ht="12.75">
      <c r="A1199" s="722" t="str">
        <f t="shared" si="127"/>
        <v>TBD</v>
      </c>
      <c r="B1199" s="722" t="str">
        <f t="shared" ref="B1199:B1207" si="131">B1198</f>
        <v>PCN Labor</v>
      </c>
      <c r="C1199" s="725" t="str">
        <f>IF(E1199&gt;0,'FTE Budget'!Q$17,"")</f>
        <v/>
      </c>
      <c r="D1199" s="725" t="str">
        <f>IF(E1199&gt;0,'FTE Budget'!T$17,"")</f>
        <v/>
      </c>
      <c r="E1199" s="848">
        <f>SUMIF('FTE Budget'!AV:AV,'EPM Main Load'!B1199,'FTE Budget'!AX:AX)</f>
        <v>0</v>
      </c>
      <c r="F1199" s="737">
        <f>SUMIF('FTE Budget'!AV:AV,'EPM Main Load'!B1199,'FTE Budget'!BD:BD)</f>
        <v>0</v>
      </c>
    </row>
    <row r="1200" spans="1:6" ht="12.75">
      <c r="A1200" s="722" t="str">
        <f t="shared" si="127"/>
        <v>TBD</v>
      </c>
      <c r="B1200" s="722" t="str">
        <f t="shared" si="131"/>
        <v>PCN Labor</v>
      </c>
      <c r="C1200" s="725" t="str">
        <f>IF(E1200&gt;0,'FTE Budget'!X$17,"")</f>
        <v/>
      </c>
      <c r="D1200" s="725" t="str">
        <f>IF(E1200&gt;0,'FTE Budget'!AA$17,"")</f>
        <v/>
      </c>
      <c r="E1200" s="848">
        <f>SUMIF('FTE Budget'!AV:AV,'EPM Main Load'!B1200,'FTE Budget'!AY:AY)</f>
        <v>0</v>
      </c>
      <c r="F1200" s="737">
        <f>SUMIF('FTE Budget'!AV:AV,'EPM Main Load'!B1200,'FTE Budget'!BE:BE)</f>
        <v>0</v>
      </c>
    </row>
    <row r="1201" spans="1:6" ht="12.75">
      <c r="A1201" s="722" t="str">
        <f t="shared" si="127"/>
        <v>TBD</v>
      </c>
      <c r="B1201" s="722" t="str">
        <f t="shared" si="131"/>
        <v>PCN Labor</v>
      </c>
      <c r="C1201" s="725" t="str">
        <f>IF(E1201&gt;0,'FTE Budget'!AE$17,"")</f>
        <v/>
      </c>
      <c r="D1201" s="725" t="str">
        <f>IF(E1201&gt;0,'FTE Budget'!AH$17,"")</f>
        <v/>
      </c>
      <c r="E1201" s="848">
        <f>SUMIF('FTE Budget'!AV:AV,'EPM Main Load'!B1201,'FTE Budget'!AZ:AZ)</f>
        <v>0</v>
      </c>
      <c r="F1201" s="737">
        <f>SUMIF('FTE Budget'!AV:AV,'EPM Main Load'!B1201,'FTE Budget'!BF:BF)</f>
        <v>0</v>
      </c>
    </row>
    <row r="1202" spans="1:6" ht="12.75">
      <c r="A1202" s="722" t="str">
        <f t="shared" si="127"/>
        <v>TBD</v>
      </c>
      <c r="B1202" s="722" t="str">
        <f t="shared" si="131"/>
        <v>PCN Labor</v>
      </c>
      <c r="C1202" s="725" t="str">
        <f>IF(E1202&gt;0,'FTE Budget'!AL$17,"")</f>
        <v/>
      </c>
      <c r="D1202" s="725" t="str">
        <f>IF(E1202&gt;0,'FTE Budget'!AO$17,"")</f>
        <v/>
      </c>
      <c r="E1202" s="848">
        <f>SUMIF('FTE Budget'!AV:AV,'EPM Main Load'!B1202,'FTE Budget'!BA:BA)</f>
        <v>0</v>
      </c>
      <c r="F1202" s="737">
        <f>SUMIF('FTE Budget'!AV:AV,'EPM Main Load'!B1202,'FTE Budget'!BG:BG)</f>
        <v>0</v>
      </c>
    </row>
    <row r="1203" spans="1:6" ht="12.75">
      <c r="A1203" s="722" t="str">
        <f t="shared" si="127"/>
        <v>TBD</v>
      </c>
      <c r="B1203" s="722" t="str">
        <f t="shared" si="131"/>
        <v>PCN Labor</v>
      </c>
      <c r="C1203" s="725" t="str">
        <f>IF(E1203&gt;0,'FTE Budget'!J$17,"")</f>
        <v/>
      </c>
      <c r="D1203" s="725" t="str">
        <f>IF(E1203&gt;0,'FTE Budget'!M$17,"")</f>
        <v/>
      </c>
    </row>
    <row r="1204" spans="1:6" ht="12.75">
      <c r="A1204" s="722" t="str">
        <f t="shared" si="127"/>
        <v>TBD</v>
      </c>
      <c r="B1204" s="722" t="str">
        <f t="shared" si="131"/>
        <v>PCN Labor</v>
      </c>
      <c r="C1204" s="725" t="str">
        <f>IF(E1204&gt;0,'FTE Budget'!Q$17,"")</f>
        <v/>
      </c>
      <c r="D1204" s="725" t="str">
        <f>IF(E1204&gt;0,'FTE Budget'!T$17,"")</f>
        <v/>
      </c>
    </row>
    <row r="1205" spans="1:6" ht="12.75">
      <c r="A1205" s="722" t="str">
        <f t="shared" si="127"/>
        <v>TBD</v>
      </c>
      <c r="B1205" s="722" t="str">
        <f t="shared" si="131"/>
        <v>PCN Labor</v>
      </c>
      <c r="C1205" s="725" t="str">
        <f>IF(E1205&gt;0,'FTE Budget'!X$17,"")</f>
        <v/>
      </c>
      <c r="D1205" s="725" t="str">
        <f>IF(E1205&gt;0,'FTE Budget'!AA$17,"")</f>
        <v/>
      </c>
    </row>
    <row r="1206" spans="1:6" ht="12.75">
      <c r="A1206" s="722" t="str">
        <f t="shared" si="127"/>
        <v>TBD</v>
      </c>
      <c r="B1206" s="722" t="str">
        <f t="shared" si="131"/>
        <v>PCN Labor</v>
      </c>
      <c r="C1206" s="725" t="str">
        <f>IF(E1206&gt;0,'FTE Budget'!AE$17,"")</f>
        <v/>
      </c>
      <c r="D1206" s="725" t="str">
        <f>IF(E1206&gt;0,'FTE Budget'!AH$17,"")</f>
        <v/>
      </c>
    </row>
    <row r="1207" spans="1:6" ht="12.75">
      <c r="A1207" s="722" t="str">
        <f t="shared" si="127"/>
        <v>TBD</v>
      </c>
      <c r="B1207" s="722" t="str">
        <f t="shared" si="131"/>
        <v>PCN Labor</v>
      </c>
      <c r="C1207" s="725" t="str">
        <f>IF(E1207&gt;0,'FTE Budget'!AL$17,"")</f>
        <v/>
      </c>
      <c r="D1207" s="725" t="str">
        <f>IF(E1207&gt;0,'FTE Budget'!AO$17,"")</f>
        <v/>
      </c>
    </row>
    <row r="1208" spans="1:6" ht="12.75">
      <c r="A1208" s="722" t="str">
        <f t="shared" si="127"/>
        <v>TBD</v>
      </c>
      <c r="B1208" s="722" t="s">
        <v>445</v>
      </c>
      <c r="C1208" s="725" t="str">
        <f>IF(E1208&gt;0,'FTE Budget'!J$17,"")</f>
        <v/>
      </c>
      <c r="D1208" s="725" t="str">
        <f>IF(E1208&gt;0,'FTE Budget'!M$17,"")</f>
        <v/>
      </c>
      <c r="E1208" s="848">
        <f>SUMIF('FTE Budget'!AV:AV,'EPM Main Load'!B1208,'FTE Budget'!AW:AW)</f>
        <v>0</v>
      </c>
      <c r="F1208" s="737">
        <f>SUMIF('FTE Budget'!AV:AV,'EPM Main Load'!B1208,'FTE Budget'!BC:BC)</f>
        <v>0</v>
      </c>
    </row>
    <row r="1209" spans="1:6" ht="12.75">
      <c r="A1209" s="722" t="str">
        <f t="shared" si="127"/>
        <v>TBD</v>
      </c>
      <c r="B1209" s="722" t="str">
        <f t="shared" ref="B1209:B1227" si="132">B1208</f>
        <v>PCP</v>
      </c>
      <c r="C1209" s="725" t="str">
        <f>IF(E1209&gt;0,'FTE Budget'!Q$17,"")</f>
        <v/>
      </c>
      <c r="D1209" s="725" t="str">
        <f>IF(E1209&gt;0,'FTE Budget'!T$17,"")</f>
        <v/>
      </c>
      <c r="E1209" s="848">
        <f>SUMIF('FTE Budget'!AV:AV,'EPM Main Load'!B1209,'FTE Budget'!AX:AX)</f>
        <v>0</v>
      </c>
      <c r="F1209" s="737">
        <f>SUMIF('FTE Budget'!AV:AV,'EPM Main Load'!B1209,'FTE Budget'!BD:BD)</f>
        <v>0</v>
      </c>
    </row>
    <row r="1210" spans="1:6" ht="12.75">
      <c r="A1210" s="722" t="str">
        <f t="shared" si="127"/>
        <v>TBD</v>
      </c>
      <c r="B1210" s="722" t="str">
        <f t="shared" si="132"/>
        <v>PCP</v>
      </c>
      <c r="C1210" s="725" t="str">
        <f>IF(E1210&gt;0,'FTE Budget'!X$17,"")</f>
        <v/>
      </c>
      <c r="D1210" s="725" t="str">
        <f>IF(E1210&gt;0,'FTE Budget'!AA$17,"")</f>
        <v/>
      </c>
      <c r="E1210" s="848">
        <f>SUMIF('FTE Budget'!AV:AV,'EPM Main Load'!B1210,'FTE Budget'!AY:AY)</f>
        <v>0</v>
      </c>
      <c r="F1210" s="737">
        <f>SUMIF('FTE Budget'!AV:AV,'EPM Main Load'!B1210,'FTE Budget'!BE:BE)</f>
        <v>0</v>
      </c>
    </row>
    <row r="1211" spans="1:6" ht="12.75">
      <c r="A1211" s="722" t="str">
        <f t="shared" si="127"/>
        <v>TBD</v>
      </c>
      <c r="B1211" s="722" t="str">
        <f t="shared" si="132"/>
        <v>PCP</v>
      </c>
      <c r="C1211" s="725" t="str">
        <f>IF(E1211&gt;0,'FTE Budget'!AE$17,"")</f>
        <v/>
      </c>
      <c r="D1211" s="725" t="str">
        <f>IF(E1211&gt;0,'FTE Budget'!AH$17,"")</f>
        <v/>
      </c>
      <c r="E1211" s="848">
        <f>SUMIF('FTE Budget'!AV:AV,'EPM Main Load'!B1211,'FTE Budget'!AZ:AZ)</f>
        <v>0</v>
      </c>
      <c r="F1211" s="737">
        <f>SUMIF('FTE Budget'!AV:AV,'EPM Main Load'!B1211,'FTE Budget'!BF:BF)</f>
        <v>0</v>
      </c>
    </row>
    <row r="1212" spans="1:6" ht="12.75">
      <c r="A1212" s="722" t="str">
        <f t="shared" si="127"/>
        <v>TBD</v>
      </c>
      <c r="B1212" s="722" t="str">
        <f t="shared" si="132"/>
        <v>PCP</v>
      </c>
      <c r="C1212" s="725" t="str">
        <f>IF(E1212&gt;0,'FTE Budget'!AL$17,"")</f>
        <v/>
      </c>
      <c r="D1212" s="725" t="str">
        <f>IF(E1212&gt;0,'FTE Budget'!AO$17,"")</f>
        <v/>
      </c>
      <c r="E1212" s="848">
        <f>SUMIF('FTE Budget'!AV:AV,'EPM Main Load'!B1212,'FTE Budget'!BA:BA)</f>
        <v>0</v>
      </c>
      <c r="F1212" s="737">
        <f>SUMIF('FTE Budget'!AV:AV,'EPM Main Load'!B1212,'FTE Budget'!BG:BG)</f>
        <v>0</v>
      </c>
    </row>
    <row r="1213" spans="1:6" ht="12.75">
      <c r="A1213" s="722" t="str">
        <f t="shared" si="127"/>
        <v>TBD</v>
      </c>
      <c r="B1213" s="722" t="str">
        <f t="shared" si="132"/>
        <v>PCP</v>
      </c>
      <c r="C1213" s="725" t="str">
        <f>IF(E1213&gt;0,'FTE Budget'!J$17,"")</f>
        <v/>
      </c>
      <c r="D1213" s="725" t="str">
        <f>IF(E1213&gt;0,'FTE Budget'!M$17,"")</f>
        <v/>
      </c>
    </row>
    <row r="1214" spans="1:6" ht="12.75">
      <c r="A1214" s="722" t="str">
        <f t="shared" si="127"/>
        <v>TBD</v>
      </c>
      <c r="B1214" s="722" t="str">
        <f t="shared" si="132"/>
        <v>PCP</v>
      </c>
      <c r="C1214" s="725" t="str">
        <f>IF(E1214&gt;0,'FTE Budget'!Q$17,"")</f>
        <v/>
      </c>
      <c r="D1214" s="725" t="str">
        <f>IF(E1214&gt;0,'FTE Budget'!T$17,"")</f>
        <v/>
      </c>
    </row>
    <row r="1215" spans="1:6" ht="12.75">
      <c r="A1215" s="722" t="str">
        <f t="shared" si="127"/>
        <v>TBD</v>
      </c>
      <c r="B1215" s="722" t="str">
        <f t="shared" si="132"/>
        <v>PCP</v>
      </c>
      <c r="C1215" s="725" t="str">
        <f>IF(E1215&gt;0,'FTE Budget'!X$17,"")</f>
        <v/>
      </c>
      <c r="D1215" s="725" t="str">
        <f>IF(E1215&gt;0,'FTE Budget'!AA$17,"")</f>
        <v/>
      </c>
    </row>
    <row r="1216" spans="1:6" ht="12.75">
      <c r="A1216" s="722" t="str">
        <f t="shared" si="127"/>
        <v>TBD</v>
      </c>
      <c r="B1216" s="722" t="str">
        <f t="shared" si="132"/>
        <v>PCP</v>
      </c>
      <c r="C1216" s="725" t="str">
        <f>IF(E1216&gt;0,'FTE Budget'!AE$17,"")</f>
        <v/>
      </c>
      <c r="D1216" s="725" t="str">
        <f>IF(E1216&gt;0,'FTE Budget'!AH$17,"")</f>
        <v/>
      </c>
    </row>
    <row r="1217" spans="1:6" ht="12.75">
      <c r="A1217" s="722" t="str">
        <f t="shared" si="127"/>
        <v>TBD</v>
      </c>
      <c r="B1217" s="722" t="str">
        <f t="shared" si="132"/>
        <v>PCP</v>
      </c>
      <c r="C1217" s="725" t="str">
        <f>IF(E1217&gt;0,'FTE Budget'!AL$17,"")</f>
        <v/>
      </c>
      <c r="D1217" s="725" t="str">
        <f>IF(E1217&gt;0,'FTE Budget'!AO$17,"")</f>
        <v/>
      </c>
    </row>
    <row r="1218" spans="1:6" ht="12.75">
      <c r="A1218" s="722" t="str">
        <f t="shared" si="127"/>
        <v>TBD</v>
      </c>
      <c r="B1218" s="722" t="s">
        <v>446</v>
      </c>
      <c r="C1218" s="725" t="str">
        <f>IF(E1218&gt;0,'FTE Budget'!J$17,"")</f>
        <v/>
      </c>
      <c r="D1218" s="725" t="str">
        <f>IF(E1218&gt;0,'FTE Budget'!M$17,"")</f>
        <v/>
      </c>
      <c r="E1218" s="848">
        <f>SUMIF('FTE Budget'!AV:AV,'EPM Main Load'!B1218,'FTE Budget'!AW:AW)</f>
        <v>0</v>
      </c>
      <c r="F1218" s="737">
        <f>SUMIF('FTE Budget'!AV:AV,'EPM Main Load'!B1218,'FTE Budget'!BC:BC)</f>
        <v>0</v>
      </c>
    </row>
    <row r="1219" spans="1:6" ht="12.75">
      <c r="A1219" s="722" t="str">
        <f t="shared" si="127"/>
        <v>TBD</v>
      </c>
      <c r="B1219" s="722" t="str">
        <f t="shared" si="132"/>
        <v>PXA</v>
      </c>
      <c r="C1219" s="725" t="str">
        <f>IF(E1219&gt;0,'FTE Budget'!Q$17,"")</f>
        <v/>
      </c>
      <c r="D1219" s="725" t="str">
        <f>IF(E1219&gt;0,'FTE Budget'!T$17,"")</f>
        <v/>
      </c>
      <c r="E1219" s="848">
        <f>SUMIF('FTE Budget'!AV:AV,'EPM Main Load'!B1219,'FTE Budget'!AX:AX)</f>
        <v>0</v>
      </c>
      <c r="F1219" s="737">
        <f>SUMIF('FTE Budget'!AV:AV,'EPM Main Load'!B1219,'FTE Budget'!BD:BD)</f>
        <v>0</v>
      </c>
    </row>
    <row r="1220" spans="1:6" ht="12.75">
      <c r="A1220" s="722" t="str">
        <f t="shared" si="127"/>
        <v>TBD</v>
      </c>
      <c r="B1220" s="722" t="str">
        <f t="shared" si="132"/>
        <v>PXA</v>
      </c>
      <c r="C1220" s="725" t="str">
        <f>IF(E1220&gt;0,'FTE Budget'!X$17,"")</f>
        <v/>
      </c>
      <c r="D1220" s="725" t="str">
        <f>IF(E1220&gt;0,'FTE Budget'!AA$17,"")</f>
        <v/>
      </c>
      <c r="E1220" s="848">
        <f>SUMIF('FTE Budget'!AV:AV,'EPM Main Load'!B1220,'FTE Budget'!AY:AY)</f>
        <v>0</v>
      </c>
      <c r="F1220" s="737">
        <f>SUMIF('FTE Budget'!AV:AV,'EPM Main Load'!B1220,'FTE Budget'!BE:BE)</f>
        <v>0</v>
      </c>
    </row>
    <row r="1221" spans="1:6" ht="12.75">
      <c r="A1221" s="722" t="str">
        <f t="shared" si="127"/>
        <v>TBD</v>
      </c>
      <c r="B1221" s="722" t="str">
        <f t="shared" si="132"/>
        <v>PXA</v>
      </c>
      <c r="C1221" s="725" t="str">
        <f>IF(E1221&gt;0,'FTE Budget'!AE$17,"")</f>
        <v/>
      </c>
      <c r="D1221" s="725" t="str">
        <f>IF(E1221&gt;0,'FTE Budget'!AH$17,"")</f>
        <v/>
      </c>
      <c r="E1221" s="848">
        <f>SUMIF('FTE Budget'!AV:AV,'EPM Main Load'!B1221,'FTE Budget'!AZ:AZ)</f>
        <v>0</v>
      </c>
      <c r="F1221" s="737">
        <f>SUMIF('FTE Budget'!AV:AV,'EPM Main Load'!B1221,'FTE Budget'!BF:BF)</f>
        <v>0</v>
      </c>
    </row>
    <row r="1222" spans="1:6" ht="12.75">
      <c r="A1222" s="722" t="str">
        <f t="shared" si="127"/>
        <v>TBD</v>
      </c>
      <c r="B1222" s="722" t="str">
        <f t="shared" si="132"/>
        <v>PXA</v>
      </c>
      <c r="C1222" s="725" t="str">
        <f>IF(E1222&gt;0,'FTE Budget'!AL$17,"")</f>
        <v/>
      </c>
      <c r="D1222" s="725" t="str">
        <f>IF(E1222&gt;0,'FTE Budget'!AO$17,"")</f>
        <v/>
      </c>
      <c r="E1222" s="848">
        <f>SUMIF('FTE Budget'!AV:AV,'EPM Main Load'!B1222,'FTE Budget'!BA:BA)</f>
        <v>0</v>
      </c>
      <c r="F1222" s="737">
        <f>SUMIF('FTE Budget'!AV:AV,'EPM Main Load'!B1222,'FTE Budget'!BG:BG)</f>
        <v>0</v>
      </c>
    </row>
    <row r="1223" spans="1:6" ht="12.75">
      <c r="A1223" s="722" t="str">
        <f t="shared" si="127"/>
        <v>TBD</v>
      </c>
      <c r="B1223" s="722" t="str">
        <f t="shared" si="132"/>
        <v>PXA</v>
      </c>
      <c r="C1223" s="725" t="str">
        <f>IF(E1223&gt;0,'FTE Budget'!J$17,"")</f>
        <v/>
      </c>
      <c r="D1223" s="725" t="str">
        <f>IF(E1223&gt;0,'FTE Budget'!M$17,"")</f>
        <v/>
      </c>
    </row>
    <row r="1224" spans="1:6" ht="12.75">
      <c r="A1224" s="722" t="str">
        <f t="shared" si="127"/>
        <v>TBD</v>
      </c>
      <c r="B1224" s="722" t="str">
        <f t="shared" si="132"/>
        <v>PXA</v>
      </c>
      <c r="C1224" s="725" t="str">
        <f>IF(E1224&gt;0,'FTE Budget'!Q$17,"")</f>
        <v/>
      </c>
      <c r="D1224" s="725" t="str">
        <f>IF(E1224&gt;0,'FTE Budget'!T$17,"")</f>
        <v/>
      </c>
    </row>
    <row r="1225" spans="1:6" ht="12.75">
      <c r="A1225" s="722" t="str">
        <f t="shared" ref="A1225:A1288" si="133">$D$5</f>
        <v>TBD</v>
      </c>
      <c r="B1225" s="722" t="str">
        <f t="shared" si="132"/>
        <v>PXA</v>
      </c>
      <c r="C1225" s="725" t="str">
        <f>IF(E1225&gt;0,'FTE Budget'!X$17,"")</f>
        <v/>
      </c>
      <c r="D1225" s="725" t="str">
        <f>IF(E1225&gt;0,'FTE Budget'!AA$17,"")</f>
        <v/>
      </c>
    </row>
    <row r="1226" spans="1:6" ht="12.75">
      <c r="A1226" s="722" t="str">
        <f t="shared" si="133"/>
        <v>TBD</v>
      </c>
      <c r="B1226" s="722" t="str">
        <f t="shared" si="132"/>
        <v>PXA</v>
      </c>
      <c r="C1226" s="725" t="str">
        <f>IF(E1226&gt;0,'FTE Budget'!AE$17,"")</f>
        <v/>
      </c>
      <c r="D1226" s="725" t="str">
        <f>IF(E1226&gt;0,'FTE Budget'!AH$17,"")</f>
        <v/>
      </c>
    </row>
    <row r="1227" spans="1:6" ht="12.75">
      <c r="A1227" s="722" t="str">
        <f t="shared" si="133"/>
        <v>TBD</v>
      </c>
      <c r="B1227" s="722" t="str">
        <f t="shared" si="132"/>
        <v>PXA</v>
      </c>
      <c r="C1227" s="725" t="str">
        <f>IF(E1227&gt;0,'FTE Budget'!AL$17,"")</f>
        <v/>
      </c>
      <c r="D1227" s="725" t="str">
        <f>IF(E1227&gt;0,'FTE Budget'!AO$17,"")</f>
        <v/>
      </c>
    </row>
    <row r="1228" spans="1:6" ht="12.75">
      <c r="A1228" s="722" t="str">
        <f t="shared" si="133"/>
        <v>TBD</v>
      </c>
      <c r="B1228" s="722" t="s">
        <v>447</v>
      </c>
      <c r="C1228" s="725" t="str">
        <f>IF(E1228&gt;0,'FTE Budget'!J$17,"")</f>
        <v/>
      </c>
      <c r="D1228" s="725" t="str">
        <f>IF(E1228&gt;0,'FTE Budget'!M$17,"")</f>
        <v/>
      </c>
      <c r="E1228" s="848">
        <f>SUMIF('FTE Budget'!AV:AV,'EPM Main Load'!B1228,'FTE Budget'!AW:AW)</f>
        <v>0</v>
      </c>
      <c r="F1228" s="737">
        <f>SUMIF('FTE Budget'!AV:AV,'EPM Main Load'!B1228,'FTE Budget'!BC:BC)</f>
        <v>0</v>
      </c>
    </row>
    <row r="1229" spans="1:6" ht="12.75">
      <c r="A1229" s="722" t="str">
        <f t="shared" si="133"/>
        <v>TBD</v>
      </c>
      <c r="B1229" s="722" t="str">
        <f t="shared" ref="B1229:B1237" si="134">B1228</f>
        <v>RUAD</v>
      </c>
      <c r="C1229" s="725" t="str">
        <f>IF(E1229&gt;0,'FTE Budget'!Q$17,"")</f>
        <v/>
      </c>
      <c r="D1229" s="725" t="str">
        <f>IF(E1229&gt;0,'FTE Budget'!T$17,"")</f>
        <v/>
      </c>
      <c r="E1229" s="848">
        <f>SUMIF('FTE Budget'!AV:AV,'EPM Main Load'!B1229,'FTE Budget'!AX:AX)</f>
        <v>0</v>
      </c>
      <c r="F1229" s="737">
        <f>SUMIF('FTE Budget'!AV:AV,'EPM Main Load'!B1229,'FTE Budget'!BD:BD)</f>
        <v>0</v>
      </c>
    </row>
    <row r="1230" spans="1:6" ht="12.75">
      <c r="A1230" s="722" t="str">
        <f t="shared" si="133"/>
        <v>TBD</v>
      </c>
      <c r="B1230" s="722" t="str">
        <f t="shared" si="134"/>
        <v>RUAD</v>
      </c>
      <c r="C1230" s="725" t="str">
        <f>IF(E1230&gt;0,'FTE Budget'!X$17,"")</f>
        <v/>
      </c>
      <c r="D1230" s="725" t="str">
        <f>IF(E1230&gt;0,'FTE Budget'!AA$17,"")</f>
        <v/>
      </c>
      <c r="E1230" s="848">
        <f>SUMIF('FTE Budget'!AV:AV,'EPM Main Load'!B1230,'FTE Budget'!AY:AY)</f>
        <v>0</v>
      </c>
      <c r="F1230" s="737">
        <f>SUMIF('FTE Budget'!AV:AV,'EPM Main Load'!B1230,'FTE Budget'!BE:BE)</f>
        <v>0</v>
      </c>
    </row>
    <row r="1231" spans="1:6" ht="12.75">
      <c r="A1231" s="722" t="str">
        <f t="shared" si="133"/>
        <v>TBD</v>
      </c>
      <c r="B1231" s="722" t="str">
        <f t="shared" si="134"/>
        <v>RUAD</v>
      </c>
      <c r="C1231" s="725" t="str">
        <f>IF(E1231&gt;0,'FTE Budget'!AE$17,"")</f>
        <v/>
      </c>
      <c r="D1231" s="725" t="str">
        <f>IF(E1231&gt;0,'FTE Budget'!AH$17,"")</f>
        <v/>
      </c>
      <c r="E1231" s="848">
        <f>SUMIF('FTE Budget'!AV:AV,'EPM Main Load'!B1231,'FTE Budget'!AZ:AZ)</f>
        <v>0</v>
      </c>
      <c r="F1231" s="737">
        <f>SUMIF('FTE Budget'!AV:AV,'EPM Main Load'!B1231,'FTE Budget'!BF:BF)</f>
        <v>0</v>
      </c>
    </row>
    <row r="1232" spans="1:6" ht="12.75">
      <c r="A1232" s="722" t="str">
        <f t="shared" si="133"/>
        <v>TBD</v>
      </c>
      <c r="B1232" s="722" t="str">
        <f t="shared" si="134"/>
        <v>RUAD</v>
      </c>
      <c r="C1232" s="725" t="str">
        <f>IF(E1232&gt;0,'FTE Budget'!AL$17,"")</f>
        <v/>
      </c>
      <c r="D1232" s="725" t="str">
        <f>IF(E1232&gt;0,'FTE Budget'!AO$17,"")</f>
        <v/>
      </c>
      <c r="E1232" s="848">
        <f>SUMIF('FTE Budget'!AV:AV,'EPM Main Load'!B1232,'FTE Budget'!BA:BA)</f>
        <v>0</v>
      </c>
      <c r="F1232" s="737">
        <f>SUMIF('FTE Budget'!AV:AV,'EPM Main Load'!B1232,'FTE Budget'!BG:BG)</f>
        <v>0</v>
      </c>
    </row>
    <row r="1233" spans="1:6" ht="12.75">
      <c r="A1233" s="722" t="str">
        <f t="shared" si="133"/>
        <v>TBD</v>
      </c>
      <c r="B1233" s="722" t="str">
        <f t="shared" si="134"/>
        <v>RUAD</v>
      </c>
      <c r="C1233" s="725" t="str">
        <f>IF(E1233&gt;0,'FTE Budget'!J$17,"")</f>
        <v/>
      </c>
      <c r="D1233" s="725" t="str">
        <f>IF(E1233&gt;0,'FTE Budget'!M$17,"")</f>
        <v/>
      </c>
    </row>
    <row r="1234" spans="1:6" ht="12.75">
      <c r="A1234" s="722" t="str">
        <f t="shared" si="133"/>
        <v>TBD</v>
      </c>
      <c r="B1234" s="722" t="str">
        <f t="shared" si="134"/>
        <v>RUAD</v>
      </c>
      <c r="C1234" s="725" t="str">
        <f>IF(E1234&gt;0,'FTE Budget'!Q$17,"")</f>
        <v/>
      </c>
      <c r="D1234" s="725" t="str">
        <f>IF(E1234&gt;0,'FTE Budget'!T$17,"")</f>
        <v/>
      </c>
    </row>
    <row r="1235" spans="1:6" ht="12.75">
      <c r="A1235" s="722" t="str">
        <f t="shared" si="133"/>
        <v>TBD</v>
      </c>
      <c r="B1235" s="722" t="str">
        <f t="shared" si="134"/>
        <v>RUAD</v>
      </c>
      <c r="C1235" s="725" t="str">
        <f>IF(E1235&gt;0,'FTE Budget'!X$17,"")</f>
        <v/>
      </c>
      <c r="D1235" s="725" t="str">
        <f>IF(E1235&gt;0,'FTE Budget'!AA$17,"")</f>
        <v/>
      </c>
    </row>
    <row r="1236" spans="1:6" ht="12.75">
      <c r="A1236" s="722" t="str">
        <f t="shared" si="133"/>
        <v>TBD</v>
      </c>
      <c r="B1236" s="722" t="str">
        <f t="shared" si="134"/>
        <v>RUAD</v>
      </c>
      <c r="C1236" s="725" t="str">
        <f>IF(E1236&gt;0,'FTE Budget'!AE$17,"")</f>
        <v/>
      </c>
      <c r="D1236" s="725" t="str">
        <f>IF(E1236&gt;0,'FTE Budget'!AH$17,"")</f>
        <v/>
      </c>
    </row>
    <row r="1237" spans="1:6" ht="12.75">
      <c r="A1237" s="722" t="str">
        <f t="shared" si="133"/>
        <v>TBD</v>
      </c>
      <c r="B1237" s="722" t="str">
        <f t="shared" si="134"/>
        <v>RUAD</v>
      </c>
      <c r="C1237" s="725" t="str">
        <f>IF(E1237&gt;0,'FTE Budget'!AL$17,"")</f>
        <v/>
      </c>
      <c r="D1237" s="725" t="str">
        <f>IF(E1237&gt;0,'FTE Budget'!AO$17,"")</f>
        <v/>
      </c>
    </row>
    <row r="1238" spans="1:6" ht="12.75">
      <c r="A1238" s="722" t="str">
        <f t="shared" si="133"/>
        <v>TBD</v>
      </c>
      <c r="B1238" s="722" t="s">
        <v>448</v>
      </c>
      <c r="C1238" s="725" t="str">
        <f>IF(E1238&gt;0,'FTE Budget'!J$17,"")</f>
        <v/>
      </c>
      <c r="D1238" s="725" t="str">
        <f>IF(E1238&gt;0,'FTE Budget'!M$17,"")</f>
        <v/>
      </c>
      <c r="E1238" s="848">
        <f>SUMIF('FTE Budget'!AV:AV,'EPM Main Load'!B1238,'FTE Budget'!AW:AW)</f>
        <v>0</v>
      </c>
      <c r="F1238" s="737">
        <f>SUMIF('FTE Budget'!AV:AV,'EPM Main Load'!B1238,'FTE Budget'!BC:BC)</f>
        <v>0</v>
      </c>
    </row>
    <row r="1239" spans="1:6" ht="12.75">
      <c r="A1239" s="722" t="str">
        <f t="shared" si="133"/>
        <v>TBD</v>
      </c>
      <c r="B1239" s="722" t="str">
        <f t="shared" ref="B1239:B1247" si="135">B1238</f>
        <v>RUCL</v>
      </c>
      <c r="C1239" s="725" t="str">
        <f>IF(E1239&gt;0,'FTE Budget'!Q$17,"")</f>
        <v/>
      </c>
      <c r="D1239" s="725" t="str">
        <f>IF(E1239&gt;0,'FTE Budget'!T$17,"")</f>
        <v/>
      </c>
      <c r="E1239" s="848">
        <f>SUMIF('FTE Budget'!AV:AV,'EPM Main Load'!B1239,'FTE Budget'!AX:AX)</f>
        <v>0</v>
      </c>
      <c r="F1239" s="737">
        <f>SUMIF('FTE Budget'!AV:AV,'EPM Main Load'!B1239,'FTE Budget'!BD:BD)</f>
        <v>0</v>
      </c>
    </row>
    <row r="1240" spans="1:6" ht="12.75">
      <c r="A1240" s="722" t="str">
        <f t="shared" si="133"/>
        <v>TBD</v>
      </c>
      <c r="B1240" s="722" t="str">
        <f t="shared" si="135"/>
        <v>RUCL</v>
      </c>
      <c r="C1240" s="725" t="str">
        <f>IF(E1240&gt;0,'FTE Budget'!X$17,"")</f>
        <v/>
      </c>
      <c r="D1240" s="725" t="str">
        <f>IF(E1240&gt;0,'FTE Budget'!AA$17,"")</f>
        <v/>
      </c>
      <c r="E1240" s="848">
        <f>SUMIF('FTE Budget'!AV:AV,'EPM Main Load'!B1240,'FTE Budget'!AY:AY)</f>
        <v>0</v>
      </c>
      <c r="F1240" s="737">
        <f>SUMIF('FTE Budget'!AV:AV,'EPM Main Load'!B1240,'FTE Budget'!BE:BE)</f>
        <v>0</v>
      </c>
    </row>
    <row r="1241" spans="1:6" ht="12.75">
      <c r="A1241" s="722" t="str">
        <f t="shared" si="133"/>
        <v>TBD</v>
      </c>
      <c r="B1241" s="722" t="str">
        <f t="shared" si="135"/>
        <v>RUCL</v>
      </c>
      <c r="C1241" s="725" t="str">
        <f>IF(E1241&gt;0,'FTE Budget'!AE$17,"")</f>
        <v/>
      </c>
      <c r="D1241" s="725" t="str">
        <f>IF(E1241&gt;0,'FTE Budget'!AH$17,"")</f>
        <v/>
      </c>
      <c r="E1241" s="848">
        <f>SUMIF('FTE Budget'!AV:AV,'EPM Main Load'!B1241,'FTE Budget'!AZ:AZ)</f>
        <v>0</v>
      </c>
      <c r="F1241" s="737">
        <f>SUMIF('FTE Budget'!AV:AV,'EPM Main Load'!B1241,'FTE Budget'!BF:BF)</f>
        <v>0</v>
      </c>
    </row>
    <row r="1242" spans="1:6" ht="12.75">
      <c r="A1242" s="722" t="str">
        <f t="shared" si="133"/>
        <v>TBD</v>
      </c>
      <c r="B1242" s="722" t="str">
        <f t="shared" si="135"/>
        <v>RUCL</v>
      </c>
      <c r="C1242" s="725" t="str">
        <f>IF(E1242&gt;0,'FTE Budget'!AL$17,"")</f>
        <v/>
      </c>
      <c r="D1242" s="725" t="str">
        <f>IF(E1242&gt;0,'FTE Budget'!AO$17,"")</f>
        <v/>
      </c>
      <c r="E1242" s="848">
        <f>SUMIF('FTE Budget'!AV:AV,'EPM Main Load'!B1242,'FTE Budget'!BA:BA)</f>
        <v>0</v>
      </c>
      <c r="F1242" s="737">
        <f>SUMIF('FTE Budget'!AV:AV,'EPM Main Load'!B1242,'FTE Budget'!BG:BG)</f>
        <v>0</v>
      </c>
    </row>
    <row r="1243" spans="1:6" ht="12.75">
      <c r="A1243" s="722" t="str">
        <f t="shared" si="133"/>
        <v>TBD</v>
      </c>
      <c r="B1243" s="722" t="str">
        <f t="shared" si="135"/>
        <v>RUCL</v>
      </c>
      <c r="C1243" s="725" t="str">
        <f>IF(E1243&gt;0,'FTE Budget'!J$17,"")</f>
        <v/>
      </c>
      <c r="D1243" s="725" t="str">
        <f>IF(E1243&gt;0,'FTE Budget'!M$17,"")</f>
        <v/>
      </c>
    </row>
    <row r="1244" spans="1:6" ht="12.75">
      <c r="A1244" s="722" t="str">
        <f t="shared" si="133"/>
        <v>TBD</v>
      </c>
      <c r="B1244" s="722" t="str">
        <f t="shared" si="135"/>
        <v>RUCL</v>
      </c>
      <c r="C1244" s="725" t="str">
        <f>IF(E1244&gt;0,'FTE Budget'!Q$17,"")</f>
        <v/>
      </c>
      <c r="D1244" s="725" t="str">
        <f>IF(E1244&gt;0,'FTE Budget'!T$17,"")</f>
        <v/>
      </c>
    </row>
    <row r="1245" spans="1:6" ht="12.75">
      <c r="A1245" s="722" t="str">
        <f t="shared" si="133"/>
        <v>TBD</v>
      </c>
      <c r="B1245" s="722" t="str">
        <f t="shared" si="135"/>
        <v>RUCL</v>
      </c>
      <c r="C1245" s="725" t="str">
        <f>IF(E1245&gt;0,'FTE Budget'!X$17,"")</f>
        <v/>
      </c>
      <c r="D1245" s="725" t="str">
        <f>IF(E1245&gt;0,'FTE Budget'!AA$17,"")</f>
        <v/>
      </c>
    </row>
    <row r="1246" spans="1:6" ht="12.75">
      <c r="A1246" s="722" t="str">
        <f t="shared" si="133"/>
        <v>TBD</v>
      </c>
      <c r="B1246" s="722" t="str">
        <f t="shared" si="135"/>
        <v>RUCL</v>
      </c>
      <c r="C1246" s="725" t="str">
        <f>IF(E1246&gt;0,'FTE Budget'!AE$17,"")</f>
        <v/>
      </c>
      <c r="D1246" s="725" t="str">
        <f>IF(E1246&gt;0,'FTE Budget'!AH$17,"")</f>
        <v/>
      </c>
    </row>
    <row r="1247" spans="1:6" ht="12.75">
      <c r="A1247" s="722" t="str">
        <f t="shared" si="133"/>
        <v>TBD</v>
      </c>
      <c r="B1247" s="722" t="str">
        <f t="shared" si="135"/>
        <v>RUCL</v>
      </c>
      <c r="C1247" s="725" t="str">
        <f>IF(E1247&gt;0,'FTE Budget'!AL$17,"")</f>
        <v/>
      </c>
      <c r="D1247" s="725" t="str">
        <f>IF(E1247&gt;0,'FTE Budget'!AO$17,"")</f>
        <v/>
      </c>
    </row>
    <row r="1248" spans="1:6" ht="12.75">
      <c r="A1248" s="722" t="str">
        <f t="shared" si="133"/>
        <v>TBD</v>
      </c>
      <c r="B1248" s="722" t="s">
        <v>449</v>
      </c>
      <c r="C1248" s="725" t="str">
        <f>IF(E1248&gt;0,'FTE Budget'!J$17,"")</f>
        <v/>
      </c>
      <c r="D1248" s="725" t="str">
        <f>IF(E1248&gt;0,'FTE Budget'!M$17,"")</f>
        <v/>
      </c>
      <c r="E1248" s="848">
        <f>SUMIF('FTE Budget'!AV:AV,'EPM Main Load'!B1248,'FTE Budget'!AW:AW)</f>
        <v>0</v>
      </c>
      <c r="F1248" s="737">
        <f>SUMIF('FTE Budget'!AV:AV,'EPM Main Load'!B1248,'FTE Budget'!BC:BC)</f>
        <v>0</v>
      </c>
    </row>
    <row r="1249" spans="1:6" ht="12.75">
      <c r="A1249" s="722" t="str">
        <f t="shared" si="133"/>
        <v>TBD</v>
      </c>
      <c r="B1249" s="722" t="str">
        <f t="shared" ref="B1249:B1257" si="136">B1248</f>
        <v>RUHS</v>
      </c>
      <c r="C1249" s="725" t="str">
        <f>IF(E1249&gt;0,'FTE Budget'!Q$17,"")</f>
        <v/>
      </c>
      <c r="D1249" s="725" t="str">
        <f>IF(E1249&gt;0,'FTE Budget'!T$17,"")</f>
        <v/>
      </c>
      <c r="E1249" s="848">
        <f>SUMIF('FTE Budget'!AV:AV,'EPM Main Load'!B1249,'FTE Budget'!AX:AX)</f>
        <v>0</v>
      </c>
      <c r="F1249" s="737">
        <f>SUMIF('FTE Budget'!AV:AV,'EPM Main Load'!B1249,'FTE Budget'!BD:BD)</f>
        <v>0</v>
      </c>
    </row>
    <row r="1250" spans="1:6" ht="12.75">
      <c r="A1250" s="722" t="str">
        <f t="shared" si="133"/>
        <v>TBD</v>
      </c>
      <c r="B1250" s="722" t="str">
        <f t="shared" si="136"/>
        <v>RUHS</v>
      </c>
      <c r="C1250" s="725" t="str">
        <f>IF(E1250&gt;0,'FTE Budget'!X$17,"")</f>
        <v/>
      </c>
      <c r="D1250" s="725" t="str">
        <f>IF(E1250&gt;0,'FTE Budget'!AA$17,"")</f>
        <v/>
      </c>
      <c r="E1250" s="848">
        <f>SUMIF('FTE Budget'!AV:AV,'EPM Main Load'!B1250,'FTE Budget'!AY:AY)</f>
        <v>0</v>
      </c>
      <c r="F1250" s="737">
        <f>SUMIF('FTE Budget'!AV:AV,'EPM Main Load'!B1250,'FTE Budget'!BE:BE)</f>
        <v>0</v>
      </c>
    </row>
    <row r="1251" spans="1:6" ht="12.75">
      <c r="A1251" s="722" t="str">
        <f t="shared" si="133"/>
        <v>TBD</v>
      </c>
      <c r="B1251" s="722" t="str">
        <f t="shared" si="136"/>
        <v>RUHS</v>
      </c>
      <c r="C1251" s="725" t="str">
        <f>IF(E1251&gt;0,'FTE Budget'!AE$17,"")</f>
        <v/>
      </c>
      <c r="D1251" s="725" t="str">
        <f>IF(E1251&gt;0,'FTE Budget'!AH$17,"")</f>
        <v/>
      </c>
      <c r="E1251" s="848">
        <f>SUMIF('FTE Budget'!AV:AV,'EPM Main Load'!B1251,'FTE Budget'!AZ:AZ)</f>
        <v>0</v>
      </c>
      <c r="F1251" s="737">
        <f>SUMIF('FTE Budget'!AV:AV,'EPM Main Load'!B1251,'FTE Budget'!BF:BF)</f>
        <v>0</v>
      </c>
    </row>
    <row r="1252" spans="1:6" ht="12.75">
      <c r="A1252" s="722" t="str">
        <f t="shared" si="133"/>
        <v>TBD</v>
      </c>
      <c r="B1252" s="722" t="str">
        <f t="shared" si="136"/>
        <v>RUHS</v>
      </c>
      <c r="C1252" s="725" t="str">
        <f>IF(E1252&gt;0,'FTE Budget'!AL$17,"")</f>
        <v/>
      </c>
      <c r="D1252" s="725" t="str">
        <f>IF(E1252&gt;0,'FTE Budget'!AO$17,"")</f>
        <v/>
      </c>
      <c r="E1252" s="848">
        <f>SUMIF('FTE Budget'!AV:AV,'EPM Main Load'!B1252,'FTE Budget'!BA:BA)</f>
        <v>0</v>
      </c>
      <c r="F1252" s="737">
        <f>SUMIF('FTE Budget'!AV:AV,'EPM Main Load'!B1252,'FTE Budget'!BG:BG)</f>
        <v>0</v>
      </c>
    </row>
    <row r="1253" spans="1:6" ht="12.75">
      <c r="A1253" s="722" t="str">
        <f t="shared" si="133"/>
        <v>TBD</v>
      </c>
      <c r="B1253" s="722" t="str">
        <f t="shared" si="136"/>
        <v>RUHS</v>
      </c>
      <c r="C1253" s="725" t="str">
        <f>IF(E1253&gt;0,'FTE Budget'!J$17,"")</f>
        <v/>
      </c>
      <c r="D1253" s="725" t="str">
        <f>IF(E1253&gt;0,'FTE Budget'!M$17,"")</f>
        <v/>
      </c>
    </row>
    <row r="1254" spans="1:6" ht="12.75">
      <c r="A1254" s="722" t="str">
        <f t="shared" si="133"/>
        <v>TBD</v>
      </c>
      <c r="B1254" s="722" t="str">
        <f t="shared" si="136"/>
        <v>RUHS</v>
      </c>
      <c r="C1254" s="725" t="str">
        <f>IF(E1254&gt;0,'FTE Budget'!Q$17,"")</f>
        <v/>
      </c>
      <c r="D1254" s="725" t="str">
        <f>IF(E1254&gt;0,'FTE Budget'!T$17,"")</f>
        <v/>
      </c>
    </row>
    <row r="1255" spans="1:6" ht="12.75">
      <c r="A1255" s="722" t="str">
        <f t="shared" si="133"/>
        <v>TBD</v>
      </c>
      <c r="B1255" s="722" t="str">
        <f t="shared" si="136"/>
        <v>RUHS</v>
      </c>
      <c r="C1255" s="725" t="str">
        <f>IF(E1255&gt;0,'FTE Budget'!X$17,"")</f>
        <v/>
      </c>
      <c r="D1255" s="725" t="str">
        <f>IF(E1255&gt;0,'FTE Budget'!AA$17,"")</f>
        <v/>
      </c>
    </row>
    <row r="1256" spans="1:6" ht="12.75">
      <c r="A1256" s="722" t="str">
        <f t="shared" si="133"/>
        <v>TBD</v>
      </c>
      <c r="B1256" s="722" t="str">
        <f t="shared" si="136"/>
        <v>RUHS</v>
      </c>
      <c r="C1256" s="725" t="str">
        <f>IF(E1256&gt;0,'FTE Budget'!AE$17,"")</f>
        <v/>
      </c>
      <c r="D1256" s="725" t="str">
        <f>IF(E1256&gt;0,'FTE Budget'!AH$17,"")</f>
        <v/>
      </c>
    </row>
    <row r="1257" spans="1:6" ht="12.75">
      <c r="A1257" s="722" t="str">
        <f t="shared" si="133"/>
        <v>TBD</v>
      </c>
      <c r="B1257" s="722" t="str">
        <f t="shared" si="136"/>
        <v>RUHS</v>
      </c>
      <c r="C1257" s="725" t="str">
        <f>IF(E1257&gt;0,'FTE Budget'!AL$17,"")</f>
        <v/>
      </c>
      <c r="D1257" s="725" t="str">
        <f>IF(E1257&gt;0,'FTE Budget'!AO$17,"")</f>
        <v/>
      </c>
    </row>
    <row r="1258" spans="1:6" ht="12.75">
      <c r="A1258" s="722" t="str">
        <f t="shared" si="133"/>
        <v>TBD</v>
      </c>
      <c r="B1258" s="722" t="s">
        <v>450</v>
      </c>
      <c r="C1258" s="725" t="str">
        <f>IF(E1258&gt;0,'FTE Budget'!J$17,"")</f>
        <v/>
      </c>
      <c r="D1258" s="725" t="str">
        <f>IF(E1258&gt;0,'FTE Budget'!M$17,"")</f>
        <v/>
      </c>
      <c r="E1258" s="848">
        <f>SUMIF('FTE Budget'!AV:AV,'EPM Main Load'!B1258,'FTE Budget'!AW:AW)</f>
        <v>0</v>
      </c>
      <c r="F1258" s="737">
        <f>SUMIF('FTE Budget'!AV:AV,'EPM Main Load'!B1258,'FTE Budget'!BC:BC)</f>
        <v>0</v>
      </c>
    </row>
    <row r="1259" spans="1:6" ht="12.75">
      <c r="A1259" s="722" t="str">
        <f t="shared" si="133"/>
        <v>TBD</v>
      </c>
      <c r="B1259" s="722" t="str">
        <f t="shared" ref="B1259:B1267" si="137">B1258</f>
        <v>RULA</v>
      </c>
      <c r="C1259" s="725" t="str">
        <f>IF(E1259&gt;0,'FTE Budget'!Q$17,"")</f>
        <v/>
      </c>
      <c r="D1259" s="725" t="str">
        <f>IF(E1259&gt;0,'FTE Budget'!T$17,"")</f>
        <v/>
      </c>
      <c r="E1259" s="848">
        <f>SUMIF('FTE Budget'!AV:AV,'EPM Main Load'!B1259,'FTE Budget'!AX:AX)</f>
        <v>0</v>
      </c>
      <c r="F1259" s="737">
        <f>SUMIF('FTE Budget'!AV:AV,'EPM Main Load'!B1259,'FTE Budget'!BD:BD)</f>
        <v>0</v>
      </c>
    </row>
    <row r="1260" spans="1:6" ht="12.75">
      <c r="A1260" s="722" t="str">
        <f t="shared" si="133"/>
        <v>TBD</v>
      </c>
      <c r="B1260" s="722" t="str">
        <f t="shared" si="137"/>
        <v>RULA</v>
      </c>
      <c r="C1260" s="725" t="str">
        <f>IF(E1260&gt;0,'FTE Budget'!X$17,"")</f>
        <v/>
      </c>
      <c r="D1260" s="725" t="str">
        <f>IF(E1260&gt;0,'FTE Budget'!AA$17,"")</f>
        <v/>
      </c>
      <c r="E1260" s="848">
        <f>SUMIF('FTE Budget'!AV:AV,'EPM Main Load'!B1260,'FTE Budget'!AY:AY)</f>
        <v>0</v>
      </c>
      <c r="F1260" s="737">
        <f>SUMIF('FTE Budget'!AV:AV,'EPM Main Load'!B1260,'FTE Budget'!BE:BE)</f>
        <v>0</v>
      </c>
    </row>
    <row r="1261" spans="1:6" ht="12.75">
      <c r="A1261" s="722" t="str">
        <f t="shared" si="133"/>
        <v>TBD</v>
      </c>
      <c r="B1261" s="722" t="str">
        <f t="shared" si="137"/>
        <v>RULA</v>
      </c>
      <c r="C1261" s="725" t="str">
        <f>IF(E1261&gt;0,'FTE Budget'!AE$17,"")</f>
        <v/>
      </c>
      <c r="D1261" s="725" t="str">
        <f>IF(E1261&gt;0,'FTE Budget'!AH$17,"")</f>
        <v/>
      </c>
      <c r="E1261" s="848">
        <f>SUMIF('FTE Budget'!AV:AV,'EPM Main Load'!B1261,'FTE Budget'!AZ:AZ)</f>
        <v>0</v>
      </c>
      <c r="F1261" s="737">
        <f>SUMIF('FTE Budget'!AV:AV,'EPM Main Load'!B1261,'FTE Budget'!BF:BF)</f>
        <v>0</v>
      </c>
    </row>
    <row r="1262" spans="1:6" ht="12.75">
      <c r="A1262" s="722" t="str">
        <f t="shared" si="133"/>
        <v>TBD</v>
      </c>
      <c r="B1262" s="722" t="str">
        <f t="shared" si="137"/>
        <v>RULA</v>
      </c>
      <c r="C1262" s="725" t="str">
        <f>IF(E1262&gt;0,'FTE Budget'!AL$17,"")</f>
        <v/>
      </c>
      <c r="D1262" s="725" t="str">
        <f>IF(E1262&gt;0,'FTE Budget'!AO$17,"")</f>
        <v/>
      </c>
      <c r="E1262" s="848">
        <f>SUMIF('FTE Budget'!AV:AV,'EPM Main Load'!B1262,'FTE Budget'!BA:BA)</f>
        <v>0</v>
      </c>
      <c r="F1262" s="737">
        <f>SUMIF('FTE Budget'!AV:AV,'EPM Main Load'!B1262,'FTE Budget'!BG:BG)</f>
        <v>0</v>
      </c>
    </row>
    <row r="1263" spans="1:6" ht="12.75">
      <c r="A1263" s="722" t="str">
        <f t="shared" si="133"/>
        <v>TBD</v>
      </c>
      <c r="B1263" s="722" t="str">
        <f t="shared" si="137"/>
        <v>RULA</v>
      </c>
      <c r="C1263" s="725" t="str">
        <f>IF(E1263&gt;0,'FTE Budget'!J$17,"")</f>
        <v/>
      </c>
      <c r="D1263" s="725" t="str">
        <f>IF(E1263&gt;0,'FTE Budget'!M$17,"")</f>
        <v/>
      </c>
    </row>
    <row r="1264" spans="1:6" ht="12.75">
      <c r="A1264" s="722" t="str">
        <f t="shared" si="133"/>
        <v>TBD</v>
      </c>
      <c r="B1264" s="722" t="str">
        <f t="shared" si="137"/>
        <v>RULA</v>
      </c>
      <c r="C1264" s="725" t="str">
        <f>IF(E1264&gt;0,'FTE Budget'!Q$17,"")</f>
        <v/>
      </c>
      <c r="D1264" s="725" t="str">
        <f>IF(E1264&gt;0,'FTE Budget'!T$17,"")</f>
        <v/>
      </c>
    </row>
    <row r="1265" spans="1:6" ht="12.75">
      <c r="A1265" s="722" t="str">
        <f t="shared" si="133"/>
        <v>TBD</v>
      </c>
      <c r="B1265" s="722" t="str">
        <f t="shared" si="137"/>
        <v>RULA</v>
      </c>
      <c r="C1265" s="725" t="str">
        <f>IF(E1265&gt;0,'FTE Budget'!X$17,"")</f>
        <v/>
      </c>
      <c r="D1265" s="725" t="str">
        <f>IF(E1265&gt;0,'FTE Budget'!AA$17,"")</f>
        <v/>
      </c>
    </row>
    <row r="1266" spans="1:6" ht="12.75">
      <c r="A1266" s="722" t="str">
        <f t="shared" si="133"/>
        <v>TBD</v>
      </c>
      <c r="B1266" s="722" t="str">
        <f t="shared" si="137"/>
        <v>RULA</v>
      </c>
      <c r="C1266" s="725" t="str">
        <f>IF(E1266&gt;0,'FTE Budget'!AE$17,"")</f>
        <v/>
      </c>
      <c r="D1266" s="725" t="str">
        <f>IF(E1266&gt;0,'FTE Budget'!AH$17,"")</f>
        <v/>
      </c>
    </row>
    <row r="1267" spans="1:6" ht="12.75">
      <c r="A1267" s="722" t="str">
        <f t="shared" si="133"/>
        <v>TBD</v>
      </c>
      <c r="B1267" s="722" t="str">
        <f t="shared" si="137"/>
        <v>RULA</v>
      </c>
      <c r="C1267" s="725" t="str">
        <f>IF(E1267&gt;0,'FTE Budget'!AL$17,"")</f>
        <v/>
      </c>
      <c r="D1267" s="725" t="str">
        <f>IF(E1267&gt;0,'FTE Budget'!AO$17,"")</f>
        <v/>
      </c>
    </row>
    <row r="1268" spans="1:6" ht="12.75">
      <c r="A1268" s="722" t="str">
        <f t="shared" si="133"/>
        <v>TBD</v>
      </c>
      <c r="B1268" s="722" t="s">
        <v>451</v>
      </c>
      <c r="C1268" s="725" t="str">
        <f>IF(E1268&gt;0,'FTE Budget'!J$17,"")</f>
        <v/>
      </c>
      <c r="D1268" s="725" t="str">
        <f>IF(E1268&gt;0,'FTE Budget'!M$17,"")</f>
        <v/>
      </c>
      <c r="E1268" s="848">
        <f>SUMIF('FTE Budget'!AV:AV,'EPM Main Load'!B1268,'FTE Budget'!AW:AW)</f>
        <v>0</v>
      </c>
      <c r="F1268" s="737">
        <f>SUMIF('FTE Budget'!AV:AV,'EPM Main Load'!B1268,'FTE Budget'!BC:BC)</f>
        <v>0</v>
      </c>
    </row>
    <row r="1269" spans="1:6" ht="12.75">
      <c r="A1269" s="722" t="str">
        <f t="shared" si="133"/>
        <v>TBD</v>
      </c>
      <c r="B1269" s="722" t="str">
        <f t="shared" ref="B1269:B1277" si="138">B1268</f>
        <v>RUND</v>
      </c>
      <c r="C1269" s="725" t="str">
        <f>IF(E1269&gt;0,'FTE Budget'!Q$17,"")</f>
        <v/>
      </c>
      <c r="D1269" s="725" t="str">
        <f>IF(E1269&gt;0,'FTE Budget'!T$17,"")</f>
        <v/>
      </c>
      <c r="E1269" s="848">
        <f>SUMIF('FTE Budget'!AV:AV,'EPM Main Load'!B1269,'FTE Budget'!AX:AX)</f>
        <v>0</v>
      </c>
      <c r="F1269" s="737">
        <f>SUMIF('FTE Budget'!AV:AV,'EPM Main Load'!B1269,'FTE Budget'!BD:BD)</f>
        <v>0</v>
      </c>
    </row>
    <row r="1270" spans="1:6" ht="12.75">
      <c r="A1270" s="722" t="str">
        <f t="shared" si="133"/>
        <v>TBD</v>
      </c>
      <c r="B1270" s="722" t="str">
        <f t="shared" si="138"/>
        <v>RUND</v>
      </c>
      <c r="C1270" s="725" t="str">
        <f>IF(E1270&gt;0,'FTE Budget'!X$17,"")</f>
        <v/>
      </c>
      <c r="D1270" s="725" t="str">
        <f>IF(E1270&gt;0,'FTE Budget'!AA$17,"")</f>
        <v/>
      </c>
      <c r="E1270" s="848">
        <f>SUMIF('FTE Budget'!AV:AV,'EPM Main Load'!B1270,'FTE Budget'!AY:AY)</f>
        <v>0</v>
      </c>
      <c r="F1270" s="737">
        <f>SUMIF('FTE Budget'!AV:AV,'EPM Main Load'!B1270,'FTE Budget'!BE:BE)</f>
        <v>0</v>
      </c>
    </row>
    <row r="1271" spans="1:6" ht="12.75">
      <c r="A1271" s="722" t="str">
        <f t="shared" si="133"/>
        <v>TBD</v>
      </c>
      <c r="B1271" s="722" t="str">
        <f t="shared" si="138"/>
        <v>RUND</v>
      </c>
      <c r="C1271" s="725" t="str">
        <f>IF(E1271&gt;0,'FTE Budget'!AE$17,"")</f>
        <v/>
      </c>
      <c r="D1271" s="725" t="str">
        <f>IF(E1271&gt;0,'FTE Budget'!AH$17,"")</f>
        <v/>
      </c>
      <c r="E1271" s="848">
        <f>SUMIF('FTE Budget'!AV:AV,'EPM Main Load'!B1271,'FTE Budget'!AZ:AZ)</f>
        <v>0</v>
      </c>
      <c r="F1271" s="737">
        <f>SUMIF('FTE Budget'!AV:AV,'EPM Main Load'!B1271,'FTE Budget'!BF:BF)</f>
        <v>0</v>
      </c>
    </row>
    <row r="1272" spans="1:6" ht="12.75">
      <c r="A1272" s="722" t="str">
        <f t="shared" si="133"/>
        <v>TBD</v>
      </c>
      <c r="B1272" s="722" t="str">
        <f t="shared" si="138"/>
        <v>RUND</v>
      </c>
      <c r="C1272" s="725" t="str">
        <f>IF(E1272&gt;0,'FTE Budget'!AL$17,"")</f>
        <v/>
      </c>
      <c r="D1272" s="725" t="str">
        <f>IF(E1272&gt;0,'FTE Budget'!AO$17,"")</f>
        <v/>
      </c>
      <c r="E1272" s="848">
        <f>SUMIF('FTE Budget'!AV:AV,'EPM Main Load'!B1272,'FTE Budget'!BA:BA)</f>
        <v>0</v>
      </c>
      <c r="F1272" s="737">
        <f>SUMIF('FTE Budget'!AV:AV,'EPM Main Load'!B1272,'FTE Budget'!BG:BG)</f>
        <v>0</v>
      </c>
    </row>
    <row r="1273" spans="1:6" ht="12.75">
      <c r="A1273" s="722" t="str">
        <f t="shared" si="133"/>
        <v>TBD</v>
      </c>
      <c r="B1273" s="722" t="str">
        <f t="shared" si="138"/>
        <v>RUND</v>
      </c>
      <c r="C1273" s="725" t="str">
        <f>IF(E1273&gt;0,'FTE Budget'!J$17,"")</f>
        <v/>
      </c>
      <c r="D1273" s="725" t="str">
        <f>IF(E1273&gt;0,'FTE Budget'!M$17,"")</f>
        <v/>
      </c>
    </row>
    <row r="1274" spans="1:6" ht="12.75">
      <c r="A1274" s="722" t="str">
        <f t="shared" si="133"/>
        <v>TBD</v>
      </c>
      <c r="B1274" s="722" t="str">
        <f t="shared" si="138"/>
        <v>RUND</v>
      </c>
      <c r="C1274" s="725" t="str">
        <f>IF(E1274&gt;0,'FTE Budget'!Q$17,"")</f>
        <v/>
      </c>
      <c r="D1274" s="725" t="str">
        <f>IF(E1274&gt;0,'FTE Budget'!T$17,"")</f>
        <v/>
      </c>
    </row>
    <row r="1275" spans="1:6" ht="12.75">
      <c r="A1275" s="722" t="str">
        <f t="shared" si="133"/>
        <v>TBD</v>
      </c>
      <c r="B1275" s="722" t="str">
        <f t="shared" si="138"/>
        <v>RUND</v>
      </c>
      <c r="C1275" s="725" t="str">
        <f>IF(E1275&gt;0,'FTE Budget'!X$17,"")</f>
        <v/>
      </c>
      <c r="D1275" s="725" t="str">
        <f>IF(E1275&gt;0,'FTE Budget'!AA$17,"")</f>
        <v/>
      </c>
    </row>
    <row r="1276" spans="1:6" ht="12.75">
      <c r="A1276" s="722" t="str">
        <f t="shared" si="133"/>
        <v>TBD</v>
      </c>
      <c r="B1276" s="722" t="str">
        <f t="shared" si="138"/>
        <v>RUND</v>
      </c>
      <c r="C1276" s="725" t="str">
        <f>IF(E1276&gt;0,'FTE Budget'!AE$17,"")</f>
        <v/>
      </c>
      <c r="D1276" s="725" t="str">
        <f>IF(E1276&gt;0,'FTE Budget'!AH$17,"")</f>
        <v/>
      </c>
    </row>
    <row r="1277" spans="1:6" ht="12.75">
      <c r="A1277" s="722" t="str">
        <f t="shared" si="133"/>
        <v>TBD</v>
      </c>
      <c r="B1277" s="722" t="str">
        <f t="shared" si="138"/>
        <v>RUND</v>
      </c>
      <c r="C1277" s="725" t="str">
        <f>IF(E1277&gt;0,'FTE Budget'!AL$17,"")</f>
        <v/>
      </c>
      <c r="D1277" s="725" t="str">
        <f>IF(E1277&gt;0,'FTE Budget'!AO$17,"")</f>
        <v/>
      </c>
    </row>
    <row r="1278" spans="1:6" ht="12.75">
      <c r="A1278" s="722" t="str">
        <f t="shared" si="133"/>
        <v>TBD</v>
      </c>
      <c r="B1278" s="722" t="s">
        <v>452</v>
      </c>
      <c r="C1278" s="725" t="str">
        <f>IF(E1278&gt;0,'FTE Budget'!J$17,"")</f>
        <v/>
      </c>
      <c r="D1278" s="725" t="str">
        <f>IF(E1278&gt;0,'FTE Budget'!M$17,"")</f>
        <v/>
      </c>
      <c r="E1278" s="848">
        <f>SUMIF('FTE Budget'!AV:AV,'EPM Main Load'!B1278,'FTE Budget'!AW:AW)</f>
        <v>0</v>
      </c>
      <c r="F1278" s="737">
        <f>SUMIF('FTE Budget'!AV:AV,'EPM Main Load'!B1278,'FTE Budget'!BC:BC)</f>
        <v>0</v>
      </c>
    </row>
    <row r="1279" spans="1:6" ht="12.75">
      <c r="A1279" s="722" t="str">
        <f t="shared" si="133"/>
        <v>TBD</v>
      </c>
      <c r="B1279" s="722" t="str">
        <f t="shared" ref="B1279:B1287" si="139">B1278</f>
        <v>RUNP</v>
      </c>
      <c r="C1279" s="725" t="str">
        <f>IF(E1279&gt;0,'FTE Budget'!Q$17,"")</f>
        <v/>
      </c>
      <c r="D1279" s="725" t="str">
        <f>IF(E1279&gt;0,'FTE Budget'!T$17,"")</f>
        <v/>
      </c>
      <c r="E1279" s="848">
        <f>SUMIF('FTE Budget'!AV:AV,'EPM Main Load'!B1279,'FTE Budget'!AX:AX)</f>
        <v>0</v>
      </c>
      <c r="F1279" s="737">
        <f>SUMIF('FTE Budget'!AV:AV,'EPM Main Load'!B1279,'FTE Budget'!BD:BD)</f>
        <v>0</v>
      </c>
    </row>
    <row r="1280" spans="1:6" ht="12.75">
      <c r="A1280" s="722" t="str">
        <f t="shared" si="133"/>
        <v>TBD</v>
      </c>
      <c r="B1280" s="722" t="str">
        <f t="shared" si="139"/>
        <v>RUNP</v>
      </c>
      <c r="C1280" s="725" t="str">
        <f>IF(E1280&gt;0,'FTE Budget'!X$17,"")</f>
        <v/>
      </c>
      <c r="D1280" s="725" t="str">
        <f>IF(E1280&gt;0,'FTE Budget'!AA$17,"")</f>
        <v/>
      </c>
      <c r="E1280" s="848">
        <f>SUMIF('FTE Budget'!AV:AV,'EPM Main Load'!B1280,'FTE Budget'!AY:AY)</f>
        <v>0</v>
      </c>
      <c r="F1280" s="737">
        <f>SUMIF('FTE Budget'!AV:AV,'EPM Main Load'!B1280,'FTE Budget'!BE:BE)</f>
        <v>0</v>
      </c>
    </row>
    <row r="1281" spans="1:6" ht="12.75">
      <c r="A1281" s="722" t="str">
        <f t="shared" si="133"/>
        <v>TBD</v>
      </c>
      <c r="B1281" s="722" t="str">
        <f t="shared" si="139"/>
        <v>RUNP</v>
      </c>
      <c r="C1281" s="725" t="str">
        <f>IF(E1281&gt;0,'FTE Budget'!AE$17,"")</f>
        <v/>
      </c>
      <c r="D1281" s="725" t="str">
        <f>IF(E1281&gt;0,'FTE Budget'!AH$17,"")</f>
        <v/>
      </c>
      <c r="E1281" s="848">
        <f>SUMIF('FTE Budget'!AV:AV,'EPM Main Load'!B1281,'FTE Budget'!AZ:AZ)</f>
        <v>0</v>
      </c>
      <c r="F1281" s="737">
        <f>SUMIF('FTE Budget'!AV:AV,'EPM Main Load'!B1281,'FTE Budget'!BF:BF)</f>
        <v>0</v>
      </c>
    </row>
    <row r="1282" spans="1:6" ht="12.75">
      <c r="A1282" s="722" t="str">
        <f t="shared" si="133"/>
        <v>TBD</v>
      </c>
      <c r="B1282" s="722" t="str">
        <f t="shared" si="139"/>
        <v>RUNP</v>
      </c>
      <c r="C1282" s="725" t="str">
        <f>IF(E1282&gt;0,'FTE Budget'!AL$17,"")</f>
        <v/>
      </c>
      <c r="D1282" s="725" t="str">
        <f>IF(E1282&gt;0,'FTE Budget'!AO$17,"")</f>
        <v/>
      </c>
      <c r="E1282" s="848">
        <f>SUMIF('FTE Budget'!AV:AV,'EPM Main Load'!B1282,'FTE Budget'!BA:BA)</f>
        <v>0</v>
      </c>
      <c r="F1282" s="737">
        <f>SUMIF('FTE Budget'!AV:AV,'EPM Main Load'!B1282,'FTE Budget'!BG:BG)</f>
        <v>0</v>
      </c>
    </row>
    <row r="1283" spans="1:6" ht="12.75">
      <c r="A1283" s="722" t="str">
        <f t="shared" si="133"/>
        <v>TBD</v>
      </c>
      <c r="B1283" s="722" t="str">
        <f t="shared" si="139"/>
        <v>RUNP</v>
      </c>
      <c r="C1283" s="725" t="str">
        <f>IF(E1283&gt;0,'FTE Budget'!J$17,"")</f>
        <v/>
      </c>
      <c r="D1283" s="725" t="str">
        <f>IF(E1283&gt;0,'FTE Budget'!M$17,"")</f>
        <v/>
      </c>
    </row>
    <row r="1284" spans="1:6" ht="12.75">
      <c r="A1284" s="722" t="str">
        <f t="shared" si="133"/>
        <v>TBD</v>
      </c>
      <c r="B1284" s="722" t="str">
        <f t="shared" si="139"/>
        <v>RUNP</v>
      </c>
      <c r="C1284" s="725" t="str">
        <f>IF(E1284&gt;0,'FTE Budget'!Q$17,"")</f>
        <v/>
      </c>
      <c r="D1284" s="725" t="str">
        <f>IF(E1284&gt;0,'FTE Budget'!T$17,"")</f>
        <v/>
      </c>
    </row>
    <row r="1285" spans="1:6" ht="12.75">
      <c r="A1285" s="722" t="str">
        <f t="shared" si="133"/>
        <v>TBD</v>
      </c>
      <c r="B1285" s="722" t="str">
        <f t="shared" si="139"/>
        <v>RUNP</v>
      </c>
      <c r="C1285" s="725" t="str">
        <f>IF(E1285&gt;0,'FTE Budget'!X$17,"")</f>
        <v/>
      </c>
      <c r="D1285" s="725" t="str">
        <f>IF(E1285&gt;0,'FTE Budget'!AA$17,"")</f>
        <v/>
      </c>
    </row>
    <row r="1286" spans="1:6" ht="12.75">
      <c r="A1286" s="722" t="str">
        <f t="shared" si="133"/>
        <v>TBD</v>
      </c>
      <c r="B1286" s="722" t="str">
        <f t="shared" si="139"/>
        <v>RUNP</v>
      </c>
      <c r="C1286" s="725" t="str">
        <f>IF(E1286&gt;0,'FTE Budget'!AE$17,"")</f>
        <v/>
      </c>
      <c r="D1286" s="725" t="str">
        <f>IF(E1286&gt;0,'FTE Budget'!AH$17,"")</f>
        <v/>
      </c>
    </row>
    <row r="1287" spans="1:6" ht="12.75">
      <c r="A1287" s="722" t="str">
        <f t="shared" si="133"/>
        <v>TBD</v>
      </c>
      <c r="B1287" s="722" t="str">
        <f t="shared" si="139"/>
        <v>RUNP</v>
      </c>
      <c r="C1287" s="725" t="str">
        <f>IF(E1287&gt;0,'FTE Budget'!AL$17,"")</f>
        <v/>
      </c>
      <c r="D1287" s="725" t="str">
        <f>IF(E1287&gt;0,'FTE Budget'!AO$17,"")</f>
        <v/>
      </c>
    </row>
    <row r="1288" spans="1:6" ht="12.75">
      <c r="A1288" s="722" t="str">
        <f t="shared" si="133"/>
        <v>TBD</v>
      </c>
      <c r="B1288" s="722" t="s">
        <v>453</v>
      </c>
      <c r="C1288" s="725" t="str">
        <f>IF(E1288&gt;0,'FTE Budget'!J$17,"")</f>
        <v/>
      </c>
      <c r="D1288" s="725" t="str">
        <f>IF(E1288&gt;0,'FTE Budget'!M$17,"")</f>
        <v/>
      </c>
      <c r="E1288" s="848">
        <f>SUMIF('FTE Budget'!AV:AV,'EPM Main Load'!B1288,'FTE Budget'!AW:AW)</f>
        <v>0</v>
      </c>
      <c r="F1288" s="737">
        <f>SUMIF('FTE Budget'!AV:AV,'EPM Main Load'!B1288,'FTE Budget'!BC:BC)</f>
        <v>0</v>
      </c>
    </row>
    <row r="1289" spans="1:6" ht="12.75">
      <c r="A1289" s="722" t="str">
        <f t="shared" ref="A1289:A1337" si="140">$D$5</f>
        <v>TBD</v>
      </c>
      <c r="B1289" s="722" t="str">
        <f t="shared" ref="B1289:B1297" si="141">B1288</f>
        <v>RUPL</v>
      </c>
      <c r="C1289" s="725" t="str">
        <f>IF(E1289&gt;0,'FTE Budget'!Q$17,"")</f>
        <v/>
      </c>
      <c r="D1289" s="725" t="str">
        <f>IF(E1289&gt;0,'FTE Budget'!T$17,"")</f>
        <v/>
      </c>
      <c r="E1289" s="848">
        <f>SUMIF('FTE Budget'!AV:AV,'EPM Main Load'!B1289,'FTE Budget'!AX:AX)</f>
        <v>0</v>
      </c>
      <c r="F1289" s="737">
        <f>SUMIF('FTE Budget'!AV:AV,'EPM Main Load'!B1289,'FTE Budget'!BD:BD)</f>
        <v>0</v>
      </c>
    </row>
    <row r="1290" spans="1:6" ht="12.75">
      <c r="A1290" s="722" t="str">
        <f t="shared" si="140"/>
        <v>TBD</v>
      </c>
      <c r="B1290" s="722" t="str">
        <f t="shared" si="141"/>
        <v>RUPL</v>
      </c>
      <c r="C1290" s="725" t="str">
        <f>IF(E1290&gt;0,'FTE Budget'!X$17,"")</f>
        <v/>
      </c>
      <c r="D1290" s="725" t="str">
        <f>IF(E1290&gt;0,'FTE Budget'!AA$17,"")</f>
        <v/>
      </c>
      <c r="E1290" s="848">
        <f>SUMIF('FTE Budget'!AV:AV,'EPM Main Load'!B1290,'FTE Budget'!AY:AY)</f>
        <v>0</v>
      </c>
      <c r="F1290" s="737">
        <f>SUMIF('FTE Budget'!AV:AV,'EPM Main Load'!B1290,'FTE Budget'!BE:BE)</f>
        <v>0</v>
      </c>
    </row>
    <row r="1291" spans="1:6" ht="12.75">
      <c r="A1291" s="722" t="str">
        <f t="shared" si="140"/>
        <v>TBD</v>
      </c>
      <c r="B1291" s="722" t="str">
        <f t="shared" si="141"/>
        <v>RUPL</v>
      </c>
      <c r="C1291" s="725" t="str">
        <f>IF(E1291&gt;0,'FTE Budget'!AE$17,"")</f>
        <v/>
      </c>
      <c r="D1291" s="725" t="str">
        <f>IF(E1291&gt;0,'FTE Budget'!AH$17,"")</f>
        <v/>
      </c>
      <c r="E1291" s="848">
        <f>SUMIF('FTE Budget'!AV:AV,'EPM Main Load'!B1291,'FTE Budget'!AZ:AZ)</f>
        <v>0</v>
      </c>
      <c r="F1291" s="737">
        <f>SUMIF('FTE Budget'!AV:AV,'EPM Main Load'!B1291,'FTE Budget'!BF:BF)</f>
        <v>0</v>
      </c>
    </row>
    <row r="1292" spans="1:6" ht="12.75">
      <c r="A1292" s="722" t="str">
        <f t="shared" si="140"/>
        <v>TBD</v>
      </c>
      <c r="B1292" s="722" t="str">
        <f t="shared" si="141"/>
        <v>RUPL</v>
      </c>
      <c r="C1292" s="725" t="str">
        <f>IF(E1292&gt;0,'FTE Budget'!AL$17,"")</f>
        <v/>
      </c>
      <c r="D1292" s="725" t="str">
        <f>IF(E1292&gt;0,'FTE Budget'!AO$17,"")</f>
        <v/>
      </c>
      <c r="E1292" s="848">
        <f>SUMIF('FTE Budget'!AV:AV,'EPM Main Load'!B1292,'FTE Budget'!BA:BA)</f>
        <v>0</v>
      </c>
      <c r="F1292" s="737">
        <f>SUMIF('FTE Budget'!AV:AV,'EPM Main Load'!B1292,'FTE Budget'!BG:BG)</f>
        <v>0</v>
      </c>
    </row>
    <row r="1293" spans="1:6" ht="12.75">
      <c r="A1293" s="722" t="str">
        <f t="shared" si="140"/>
        <v>TBD</v>
      </c>
      <c r="B1293" s="722" t="str">
        <f t="shared" si="141"/>
        <v>RUPL</v>
      </c>
      <c r="C1293" s="725" t="str">
        <f>IF(E1293&gt;0,'FTE Budget'!J$17,"")</f>
        <v/>
      </c>
      <c r="D1293" s="725" t="str">
        <f>IF(E1293&gt;0,'FTE Budget'!M$17,"")</f>
        <v/>
      </c>
    </row>
    <row r="1294" spans="1:6" ht="12.75">
      <c r="A1294" s="722" t="str">
        <f t="shared" si="140"/>
        <v>TBD</v>
      </c>
      <c r="B1294" s="722" t="str">
        <f t="shared" si="141"/>
        <v>RUPL</v>
      </c>
      <c r="C1294" s="725" t="str">
        <f>IF(E1294&gt;0,'FTE Budget'!Q$17,"")</f>
        <v/>
      </c>
      <c r="D1294" s="725" t="str">
        <f>IF(E1294&gt;0,'FTE Budget'!T$17,"")</f>
        <v/>
      </c>
    </row>
    <row r="1295" spans="1:6" ht="12.75">
      <c r="A1295" s="722" t="str">
        <f t="shared" si="140"/>
        <v>TBD</v>
      </c>
      <c r="B1295" s="722" t="str">
        <f t="shared" si="141"/>
        <v>RUPL</v>
      </c>
      <c r="C1295" s="725" t="str">
        <f>IF(E1295&gt;0,'FTE Budget'!X$17,"")</f>
        <v/>
      </c>
      <c r="D1295" s="725" t="str">
        <f>IF(E1295&gt;0,'FTE Budget'!AA$17,"")</f>
        <v/>
      </c>
    </row>
    <row r="1296" spans="1:6" ht="12.75">
      <c r="A1296" s="722" t="str">
        <f t="shared" si="140"/>
        <v>TBD</v>
      </c>
      <c r="B1296" s="722" t="str">
        <f t="shared" si="141"/>
        <v>RUPL</v>
      </c>
      <c r="C1296" s="725" t="str">
        <f>IF(E1296&gt;0,'FTE Budget'!AE$17,"")</f>
        <v/>
      </c>
      <c r="D1296" s="725" t="str">
        <f>IF(E1296&gt;0,'FTE Budget'!AH$17,"")</f>
        <v/>
      </c>
    </row>
    <row r="1297" spans="1:6" ht="12.75">
      <c r="A1297" s="722" t="str">
        <f t="shared" si="140"/>
        <v>TBD</v>
      </c>
      <c r="B1297" s="722" t="str">
        <f t="shared" si="141"/>
        <v>RUPL</v>
      </c>
      <c r="C1297" s="725" t="str">
        <f>IF(E1297&gt;0,'FTE Budget'!AL$17,"")</f>
        <v/>
      </c>
      <c r="D1297" s="725" t="str">
        <f>IF(E1297&gt;0,'FTE Budget'!AO$17,"")</f>
        <v/>
      </c>
    </row>
    <row r="1298" spans="1:6" ht="12.75">
      <c r="A1298" s="722" t="str">
        <f t="shared" si="140"/>
        <v>TBD</v>
      </c>
      <c r="B1298" s="722" t="s">
        <v>454</v>
      </c>
      <c r="C1298" s="725" t="str">
        <f>IF(E1298&gt;0,'FTE Budget'!J$17,"")</f>
        <v/>
      </c>
      <c r="D1298" s="725" t="str">
        <f>IF(E1298&gt;0,'FTE Budget'!M$17,"")</f>
        <v/>
      </c>
      <c r="E1298" s="848">
        <f>SUMIF('FTE Budget'!AV:AV,'EPM Main Load'!B1298,'FTE Budget'!AW:AW)</f>
        <v>0</v>
      </c>
      <c r="F1298" s="737">
        <f>SUMIF('FTE Budget'!AV:AV,'EPM Main Load'!B1298,'FTE Budget'!BC:BC)</f>
        <v>0</v>
      </c>
    </row>
    <row r="1299" spans="1:6" ht="12.75">
      <c r="A1299" s="722" t="str">
        <f t="shared" si="140"/>
        <v>TBD</v>
      </c>
      <c r="B1299" s="722" t="str">
        <f t="shared" ref="B1299:B1317" si="142">B1298</f>
        <v>RUSC</v>
      </c>
      <c r="C1299" s="725" t="str">
        <f>IF(E1299&gt;0,'FTE Budget'!Q$17,"")</f>
        <v/>
      </c>
      <c r="D1299" s="725" t="str">
        <f>IF(E1299&gt;0,'FTE Budget'!T$17,"")</f>
        <v/>
      </c>
      <c r="E1299" s="848">
        <f>SUMIF('FTE Budget'!AV:AV,'EPM Main Load'!B1299,'FTE Budget'!AX:AX)</f>
        <v>0</v>
      </c>
      <c r="F1299" s="737">
        <f>SUMIF('FTE Budget'!AV:AV,'EPM Main Load'!B1299,'FTE Budget'!BD:BD)</f>
        <v>0</v>
      </c>
    </row>
    <row r="1300" spans="1:6" ht="12.75">
      <c r="A1300" s="722" t="str">
        <f t="shared" si="140"/>
        <v>TBD</v>
      </c>
      <c r="B1300" s="722" t="str">
        <f t="shared" si="142"/>
        <v>RUSC</v>
      </c>
      <c r="C1300" s="725" t="str">
        <f>IF(E1300&gt;0,'FTE Budget'!X$17,"")</f>
        <v/>
      </c>
      <c r="D1300" s="725" t="str">
        <f>IF(E1300&gt;0,'FTE Budget'!AA$17,"")</f>
        <v/>
      </c>
      <c r="E1300" s="848">
        <f>SUMIF('FTE Budget'!AV:AV,'EPM Main Load'!B1300,'FTE Budget'!AY:AY)</f>
        <v>0</v>
      </c>
      <c r="F1300" s="737">
        <f>SUMIF('FTE Budget'!AV:AV,'EPM Main Load'!B1300,'FTE Budget'!BE:BE)</f>
        <v>0</v>
      </c>
    </row>
    <row r="1301" spans="1:6" ht="12.75">
      <c r="A1301" s="722" t="str">
        <f t="shared" si="140"/>
        <v>TBD</v>
      </c>
      <c r="B1301" s="722" t="str">
        <f t="shared" si="142"/>
        <v>RUSC</v>
      </c>
      <c r="C1301" s="725" t="str">
        <f>IF(E1301&gt;0,'FTE Budget'!AE$17,"")</f>
        <v/>
      </c>
      <c r="D1301" s="725" t="str">
        <f>IF(E1301&gt;0,'FTE Budget'!AH$17,"")</f>
        <v/>
      </c>
      <c r="E1301" s="848">
        <f>SUMIF('FTE Budget'!AV:AV,'EPM Main Load'!B1301,'FTE Budget'!AZ:AZ)</f>
        <v>0</v>
      </c>
      <c r="F1301" s="737">
        <f>SUMIF('FTE Budget'!AV:AV,'EPM Main Load'!B1301,'FTE Budget'!BF:BF)</f>
        <v>0</v>
      </c>
    </row>
    <row r="1302" spans="1:6" ht="12.75">
      <c r="A1302" s="722" t="str">
        <f t="shared" si="140"/>
        <v>TBD</v>
      </c>
      <c r="B1302" s="722" t="str">
        <f t="shared" si="142"/>
        <v>RUSC</v>
      </c>
      <c r="C1302" s="725" t="str">
        <f>IF(E1302&gt;0,'FTE Budget'!AL$17,"")</f>
        <v/>
      </c>
      <c r="D1302" s="725" t="str">
        <f>IF(E1302&gt;0,'FTE Budget'!AO$17,"")</f>
        <v/>
      </c>
      <c r="E1302" s="848">
        <f>SUMIF('FTE Budget'!AV:AV,'EPM Main Load'!B1302,'FTE Budget'!BA:BA)</f>
        <v>0</v>
      </c>
      <c r="F1302" s="737">
        <f>SUMIF('FTE Budget'!AV:AV,'EPM Main Load'!B1302,'FTE Budget'!BG:BG)</f>
        <v>0</v>
      </c>
    </row>
    <row r="1303" spans="1:6" ht="12.75">
      <c r="A1303" s="722" t="str">
        <f t="shared" si="140"/>
        <v>TBD</v>
      </c>
      <c r="B1303" s="722" t="str">
        <f t="shared" si="142"/>
        <v>RUSC</v>
      </c>
      <c r="C1303" s="725" t="str">
        <f>IF(E1303&gt;0,'FTE Budget'!J$17,"")</f>
        <v/>
      </c>
      <c r="D1303" s="725" t="str">
        <f>IF(E1303&gt;0,'FTE Budget'!M$17,"")</f>
        <v/>
      </c>
    </row>
    <row r="1304" spans="1:6" ht="12.75">
      <c r="A1304" s="722" t="str">
        <f t="shared" si="140"/>
        <v>TBD</v>
      </c>
      <c r="B1304" s="722" t="str">
        <f t="shared" si="142"/>
        <v>RUSC</v>
      </c>
      <c r="C1304" s="725" t="str">
        <f>IF(E1304&gt;0,'FTE Budget'!Q$17,"")</f>
        <v/>
      </c>
      <c r="D1304" s="725" t="str">
        <f>IF(E1304&gt;0,'FTE Budget'!T$17,"")</f>
        <v/>
      </c>
    </row>
    <row r="1305" spans="1:6" ht="12.75">
      <c r="A1305" s="722" t="str">
        <f t="shared" si="140"/>
        <v>TBD</v>
      </c>
      <c r="B1305" s="722" t="str">
        <f t="shared" si="142"/>
        <v>RUSC</v>
      </c>
      <c r="C1305" s="725" t="str">
        <f>IF(E1305&gt;0,'FTE Budget'!X$17,"")</f>
        <v/>
      </c>
      <c r="D1305" s="725" t="str">
        <f>IF(E1305&gt;0,'FTE Budget'!AA$17,"")</f>
        <v/>
      </c>
    </row>
    <row r="1306" spans="1:6" ht="12.75">
      <c r="A1306" s="722" t="str">
        <f t="shared" si="140"/>
        <v>TBD</v>
      </c>
      <c r="B1306" s="722" t="str">
        <f t="shared" si="142"/>
        <v>RUSC</v>
      </c>
      <c r="C1306" s="725" t="str">
        <f>IF(E1306&gt;0,'FTE Budget'!AE$17,"")</f>
        <v/>
      </c>
      <c r="D1306" s="725" t="str">
        <f>IF(E1306&gt;0,'FTE Budget'!AH$17,"")</f>
        <v/>
      </c>
    </row>
    <row r="1307" spans="1:6" ht="12.75">
      <c r="A1307" s="722" t="str">
        <f t="shared" si="140"/>
        <v>TBD</v>
      </c>
      <c r="B1307" s="722" t="str">
        <f t="shared" si="142"/>
        <v>RUSC</v>
      </c>
      <c r="C1307" s="725" t="str">
        <f>IF(E1307&gt;0,'FTE Budget'!AL$17,"")</f>
        <v/>
      </c>
      <c r="D1307" s="725" t="str">
        <f>IF(E1307&gt;0,'FTE Budget'!AO$17,"")</f>
        <v/>
      </c>
    </row>
    <row r="1308" spans="1:6" ht="12.75">
      <c r="A1308" s="722" t="str">
        <f t="shared" si="140"/>
        <v>TBD</v>
      </c>
      <c r="B1308" s="722" t="s">
        <v>455</v>
      </c>
      <c r="C1308" s="725" t="str">
        <f>IF(E1308&gt;0,'FTE Budget'!J$17,"")</f>
        <v/>
      </c>
      <c r="D1308" s="725" t="str">
        <f>IF(E1308&gt;0,'FTE Budget'!M$17,"")</f>
        <v/>
      </c>
      <c r="E1308" s="848">
        <f>SUMIF('FTE Budget'!AV:AV,'EPM Main Load'!B1308,'FTE Budget'!AW:AW)</f>
        <v>0</v>
      </c>
      <c r="F1308" s="737">
        <f>SUMIF('FTE Budget'!AV:AV,'EPM Main Load'!B1308,'FTE Budget'!BC:BC)</f>
        <v>0</v>
      </c>
    </row>
    <row r="1309" spans="1:6" ht="12.75">
      <c r="A1309" s="722" t="str">
        <f t="shared" si="140"/>
        <v>TBD</v>
      </c>
      <c r="B1309" s="722" t="str">
        <f t="shared" si="142"/>
        <v>RUGL</v>
      </c>
      <c r="C1309" s="725" t="str">
        <f>IF(E1309&gt;0,'FTE Budget'!Q$17,"")</f>
        <v/>
      </c>
      <c r="D1309" s="725" t="str">
        <f>IF(E1309&gt;0,'FTE Budget'!T$17,"")</f>
        <v/>
      </c>
      <c r="E1309" s="848">
        <f>SUMIF('FTE Budget'!AV:AV,'EPM Main Load'!B1309,'FTE Budget'!AX:AX)</f>
        <v>0</v>
      </c>
      <c r="F1309" s="737">
        <f>SUMIF('FTE Budget'!AV:AV,'EPM Main Load'!B1309,'FTE Budget'!BD:BD)</f>
        <v>0</v>
      </c>
    </row>
    <row r="1310" spans="1:6" ht="12.75">
      <c r="A1310" s="722" t="str">
        <f t="shared" si="140"/>
        <v>TBD</v>
      </c>
      <c r="B1310" s="722" t="str">
        <f t="shared" si="142"/>
        <v>RUGL</v>
      </c>
      <c r="C1310" s="725" t="str">
        <f>IF(E1310&gt;0,'FTE Budget'!X$17,"")</f>
        <v/>
      </c>
      <c r="D1310" s="725" t="str">
        <f>IF(E1310&gt;0,'FTE Budget'!AA$17,"")</f>
        <v/>
      </c>
      <c r="E1310" s="848">
        <f>SUMIF('FTE Budget'!AV:AV,'EPM Main Load'!B1310,'FTE Budget'!AY:AY)</f>
        <v>0</v>
      </c>
      <c r="F1310" s="737">
        <f>SUMIF('FTE Budget'!AV:AV,'EPM Main Load'!B1310,'FTE Budget'!BE:BE)</f>
        <v>0</v>
      </c>
    </row>
    <row r="1311" spans="1:6" ht="12.75">
      <c r="A1311" s="722" t="str">
        <f t="shared" si="140"/>
        <v>TBD</v>
      </c>
      <c r="B1311" s="722" t="str">
        <f t="shared" si="142"/>
        <v>RUGL</v>
      </c>
      <c r="C1311" s="725" t="str">
        <f>IF(E1311&gt;0,'FTE Budget'!AE$17,"")</f>
        <v/>
      </c>
      <c r="D1311" s="725" t="str">
        <f>IF(E1311&gt;0,'FTE Budget'!AH$17,"")</f>
        <v/>
      </c>
      <c r="E1311" s="848">
        <f>SUMIF('FTE Budget'!AV:AV,'EPM Main Load'!B1311,'FTE Budget'!AZ:AZ)</f>
        <v>0</v>
      </c>
      <c r="F1311" s="737">
        <f>SUMIF('FTE Budget'!AV:AV,'EPM Main Load'!B1311,'FTE Budget'!BF:BF)</f>
        <v>0</v>
      </c>
    </row>
    <row r="1312" spans="1:6" ht="12.75">
      <c r="A1312" s="722" t="str">
        <f t="shared" si="140"/>
        <v>TBD</v>
      </c>
      <c r="B1312" s="722" t="str">
        <f t="shared" si="142"/>
        <v>RUGL</v>
      </c>
      <c r="C1312" s="725" t="str">
        <f>IF(E1312&gt;0,'FTE Budget'!AL$17,"")</f>
        <v/>
      </c>
      <c r="D1312" s="725" t="str">
        <f>IF(E1312&gt;0,'FTE Budget'!AO$17,"")</f>
        <v/>
      </c>
      <c r="E1312" s="848">
        <f>SUMIF('FTE Budget'!AV:AV,'EPM Main Load'!B1312,'FTE Budget'!BA:BA)</f>
        <v>0</v>
      </c>
      <c r="F1312" s="737">
        <f>SUMIF('FTE Budget'!AV:AV,'EPM Main Load'!B1312,'FTE Budget'!BG:BG)</f>
        <v>0</v>
      </c>
    </row>
    <row r="1313" spans="1:6" ht="12.75">
      <c r="A1313" s="722" t="str">
        <f t="shared" si="140"/>
        <v>TBD</v>
      </c>
      <c r="B1313" s="722" t="str">
        <f t="shared" si="142"/>
        <v>RUGL</v>
      </c>
      <c r="C1313" s="725" t="str">
        <f>IF(E1313&gt;0,'FTE Budget'!J$17,"")</f>
        <v/>
      </c>
      <c r="D1313" s="725" t="str">
        <f>IF(E1313&gt;0,'FTE Budget'!M$17,"")</f>
        <v/>
      </c>
    </row>
    <row r="1314" spans="1:6" ht="12.75">
      <c r="A1314" s="722" t="str">
        <f t="shared" si="140"/>
        <v>TBD</v>
      </c>
      <c r="B1314" s="722" t="str">
        <f t="shared" si="142"/>
        <v>RUGL</v>
      </c>
      <c r="C1314" s="725" t="str">
        <f>IF(E1314&gt;0,'FTE Budget'!Q$17,"")</f>
        <v/>
      </c>
      <c r="D1314" s="725" t="str">
        <f>IF(E1314&gt;0,'FTE Budget'!T$17,"")</f>
        <v/>
      </c>
    </row>
    <row r="1315" spans="1:6" ht="12.75">
      <c r="A1315" s="722" t="str">
        <f t="shared" si="140"/>
        <v>TBD</v>
      </c>
      <c r="B1315" s="722" t="str">
        <f t="shared" si="142"/>
        <v>RUGL</v>
      </c>
      <c r="C1315" s="725" t="str">
        <f>IF(E1315&gt;0,'FTE Budget'!X$17,"")</f>
        <v/>
      </c>
      <c r="D1315" s="725" t="str">
        <f>IF(E1315&gt;0,'FTE Budget'!AA$17,"")</f>
        <v/>
      </c>
    </row>
    <row r="1316" spans="1:6" ht="12.75">
      <c r="A1316" s="722" t="str">
        <f t="shared" si="140"/>
        <v>TBD</v>
      </c>
      <c r="B1316" s="722" t="str">
        <f t="shared" si="142"/>
        <v>RUGL</v>
      </c>
      <c r="C1316" s="725" t="str">
        <f>IF(E1316&gt;0,'FTE Budget'!AE$17,"")</f>
        <v/>
      </c>
      <c r="D1316" s="725" t="str">
        <f>IF(E1316&gt;0,'FTE Budget'!AH$17,"")</f>
        <v/>
      </c>
    </row>
    <row r="1317" spans="1:6" ht="12.75">
      <c r="A1317" s="722" t="str">
        <f t="shared" si="140"/>
        <v>TBD</v>
      </c>
      <c r="B1317" s="722" t="str">
        <f t="shared" si="142"/>
        <v>RUGL</v>
      </c>
      <c r="C1317" s="725" t="str">
        <f>IF(E1317&gt;0,'FTE Budget'!AL$17,"")</f>
        <v/>
      </c>
      <c r="D1317" s="725" t="str">
        <f>IF(E1317&gt;0,'FTE Budget'!AO$17,"")</f>
        <v/>
      </c>
    </row>
    <row r="1318" spans="1:6" ht="12.75">
      <c r="A1318" s="722" t="str">
        <f t="shared" si="140"/>
        <v>TBD</v>
      </c>
      <c r="B1318" s="722" t="s">
        <v>456</v>
      </c>
      <c r="C1318" s="725" t="str">
        <f>IF(E1318&gt;0,'FTE Budget'!J$17,"")</f>
        <v/>
      </c>
      <c r="D1318" s="725" t="str">
        <f>IF(E1318&gt;0,'FTE Budget'!M$17,"")</f>
        <v/>
      </c>
      <c r="E1318" s="848">
        <f>SUMIF('FTE Budget'!AV:AV,'EPM Main Load'!B1318,'FTE Budget'!AW:AW)</f>
        <v>0</v>
      </c>
      <c r="F1318" s="737">
        <f>SUMIF('FTE Budget'!AV:AV,'EPM Main Load'!B1318,'FTE Budget'!BC:BC)</f>
        <v>0</v>
      </c>
    </row>
    <row r="1319" spans="1:6" ht="12.75">
      <c r="A1319" s="722" t="str">
        <f t="shared" si="140"/>
        <v>TBD</v>
      </c>
      <c r="B1319" s="722" t="str">
        <f t="shared" ref="B1319:B1337" si="143">B1318</f>
        <v>ST1</v>
      </c>
      <c r="C1319" s="725" t="str">
        <f>IF(E1319&gt;0,'FTE Budget'!Q$17,"")</f>
        <v/>
      </c>
      <c r="D1319" s="725" t="str">
        <f>IF(E1319&gt;0,'FTE Budget'!T$17,"")</f>
        <v/>
      </c>
      <c r="E1319" s="848">
        <f>SUMIF('FTE Budget'!AV:AV,'EPM Main Load'!B1319,'FTE Budget'!AX:AX)</f>
        <v>0</v>
      </c>
      <c r="F1319" s="737">
        <f>SUMIF('FTE Budget'!AV:AV,'EPM Main Load'!B1319,'FTE Budget'!BD:BD)</f>
        <v>0</v>
      </c>
    </row>
    <row r="1320" spans="1:6" ht="12.75">
      <c r="A1320" s="722" t="str">
        <f t="shared" si="140"/>
        <v>TBD</v>
      </c>
      <c r="B1320" s="722" t="str">
        <f t="shared" si="143"/>
        <v>ST1</v>
      </c>
      <c r="C1320" s="725" t="str">
        <f>IF(E1320&gt;0,'FTE Budget'!X$17,"")</f>
        <v/>
      </c>
      <c r="D1320" s="725" t="str">
        <f>IF(E1320&gt;0,'FTE Budget'!AA$17,"")</f>
        <v/>
      </c>
      <c r="E1320" s="848">
        <f>SUMIF('FTE Budget'!AV:AV,'EPM Main Load'!B1320,'FTE Budget'!AY:AY)</f>
        <v>0</v>
      </c>
      <c r="F1320" s="737">
        <f>SUMIF('FTE Budget'!AV:AV,'EPM Main Load'!B1320,'FTE Budget'!BE:BE)</f>
        <v>0</v>
      </c>
    </row>
    <row r="1321" spans="1:6" ht="12.75">
      <c r="A1321" s="722" t="str">
        <f t="shared" si="140"/>
        <v>TBD</v>
      </c>
      <c r="B1321" s="722" t="str">
        <f t="shared" si="143"/>
        <v>ST1</v>
      </c>
      <c r="C1321" s="725" t="str">
        <f>IF(E1321&gt;0,'FTE Budget'!AE$17,"")</f>
        <v/>
      </c>
      <c r="D1321" s="725" t="str">
        <f>IF(E1321&gt;0,'FTE Budget'!AH$17,"")</f>
        <v/>
      </c>
      <c r="E1321" s="848">
        <f>SUMIF('FTE Budget'!AV:AV,'EPM Main Load'!B1321,'FTE Budget'!AZ:AZ)</f>
        <v>0</v>
      </c>
      <c r="F1321" s="737">
        <f>SUMIF('FTE Budget'!AV:AV,'EPM Main Load'!B1321,'FTE Budget'!BF:BF)</f>
        <v>0</v>
      </c>
    </row>
    <row r="1322" spans="1:6" ht="12.75">
      <c r="A1322" s="722" t="str">
        <f t="shared" si="140"/>
        <v>TBD</v>
      </c>
      <c r="B1322" s="722" t="str">
        <f t="shared" si="143"/>
        <v>ST1</v>
      </c>
      <c r="C1322" s="725" t="str">
        <f>IF(E1322&gt;0,'FTE Budget'!AL$17,"")</f>
        <v/>
      </c>
      <c r="D1322" s="725" t="str">
        <f>IF(E1322&gt;0,'FTE Budget'!AO$17,"")</f>
        <v/>
      </c>
      <c r="E1322" s="848">
        <f>SUMIF('FTE Budget'!AV:AV,'EPM Main Load'!B1322,'FTE Budget'!BA:BA)</f>
        <v>0</v>
      </c>
      <c r="F1322" s="737">
        <f>SUMIF('FTE Budget'!AV:AV,'EPM Main Load'!B1322,'FTE Budget'!BG:BG)</f>
        <v>0</v>
      </c>
    </row>
    <row r="1323" spans="1:6" ht="12.75">
      <c r="A1323" s="722" t="str">
        <f t="shared" si="140"/>
        <v>TBD</v>
      </c>
      <c r="B1323" s="722" t="str">
        <f t="shared" si="143"/>
        <v>ST1</v>
      </c>
      <c r="C1323" s="725" t="str">
        <f>IF(E1323&gt;0,'FTE Budget'!J$17,"")</f>
        <v/>
      </c>
      <c r="D1323" s="725" t="str">
        <f>IF(E1323&gt;0,'FTE Budget'!M$17,"")</f>
        <v/>
      </c>
    </row>
    <row r="1324" spans="1:6" ht="12.75">
      <c r="A1324" s="722" t="str">
        <f t="shared" si="140"/>
        <v>TBD</v>
      </c>
      <c r="B1324" s="722" t="str">
        <f t="shared" si="143"/>
        <v>ST1</v>
      </c>
      <c r="C1324" s="725" t="str">
        <f>IF(E1324&gt;0,'FTE Budget'!Q$17,"")</f>
        <v/>
      </c>
      <c r="D1324" s="725" t="str">
        <f>IF(E1324&gt;0,'FTE Budget'!T$17,"")</f>
        <v/>
      </c>
    </row>
    <row r="1325" spans="1:6" ht="12.75">
      <c r="A1325" s="722" t="str">
        <f t="shared" si="140"/>
        <v>TBD</v>
      </c>
      <c r="B1325" s="722" t="str">
        <f t="shared" si="143"/>
        <v>ST1</v>
      </c>
      <c r="C1325" s="725" t="str">
        <f>IF(E1325&gt;0,'FTE Budget'!X$17,"")</f>
        <v/>
      </c>
      <c r="D1325" s="725" t="str">
        <f>IF(E1325&gt;0,'FTE Budget'!AA$17,"")</f>
        <v/>
      </c>
    </row>
    <row r="1326" spans="1:6" ht="12.75">
      <c r="A1326" s="722" t="str">
        <f t="shared" si="140"/>
        <v>TBD</v>
      </c>
      <c r="B1326" s="722" t="str">
        <f t="shared" si="143"/>
        <v>ST1</v>
      </c>
      <c r="C1326" s="725" t="str">
        <f>IF(E1326&gt;0,'FTE Budget'!AE$17,"")</f>
        <v/>
      </c>
      <c r="D1326" s="725" t="str">
        <f>IF(E1326&gt;0,'FTE Budget'!AH$17,"")</f>
        <v/>
      </c>
    </row>
    <row r="1327" spans="1:6" ht="12.75">
      <c r="A1327" s="722" t="str">
        <f t="shared" si="140"/>
        <v>TBD</v>
      </c>
      <c r="B1327" s="722" t="str">
        <f t="shared" si="143"/>
        <v>ST1</v>
      </c>
      <c r="C1327" s="725" t="str">
        <f>IF(E1327&gt;0,'FTE Budget'!AL$17,"")</f>
        <v/>
      </c>
      <c r="D1327" s="725" t="str">
        <f>IF(E1327&gt;0,'FTE Budget'!AO$17,"")</f>
        <v/>
      </c>
    </row>
    <row r="1328" spans="1:6" ht="12.75">
      <c r="A1328" s="722" t="str">
        <f t="shared" si="140"/>
        <v>TBD</v>
      </c>
      <c r="B1328" s="722" t="s">
        <v>457</v>
      </c>
      <c r="C1328" s="725" t="str">
        <f>IF(E1328&gt;0,'FTE Budget'!J$17,"")</f>
        <v/>
      </c>
      <c r="D1328" s="725" t="str">
        <f>IF(E1328&gt;0,'FTE Budget'!M$17,"")</f>
        <v/>
      </c>
      <c r="E1328" s="848">
        <f>SUMIF('FTE Budget'!AV:AV,'EPM Main Load'!B1328,'FTE Budget'!AW:AW)</f>
        <v>0</v>
      </c>
      <c r="F1328" s="737">
        <f>SUMIF('FTE Budget'!AV:AV,'EPM Main Load'!B1328,'FTE Budget'!BC:BC)</f>
        <v>0</v>
      </c>
    </row>
    <row r="1329" spans="1:6" ht="12.75">
      <c r="A1329" s="722" t="str">
        <f t="shared" si="140"/>
        <v>TBD</v>
      </c>
      <c r="B1329" s="722" t="str">
        <f t="shared" si="143"/>
        <v>STF</v>
      </c>
      <c r="C1329" s="725" t="str">
        <f>IF(E1329&gt;0,'FTE Budget'!Q$17,"")</f>
        <v/>
      </c>
      <c r="D1329" s="725" t="str">
        <f>IF(E1329&gt;0,'FTE Budget'!T$17,"")</f>
        <v/>
      </c>
      <c r="E1329" s="848">
        <f>SUMIF('FTE Budget'!AV:AV,'EPM Main Load'!B1329,'FTE Budget'!AX:AX)</f>
        <v>0</v>
      </c>
      <c r="F1329" s="737">
        <f>SUMIF('FTE Budget'!AV:AV,'EPM Main Load'!B1329,'FTE Budget'!BD:BD)</f>
        <v>0</v>
      </c>
    </row>
    <row r="1330" spans="1:6" ht="12.75">
      <c r="A1330" s="722" t="str">
        <f t="shared" si="140"/>
        <v>TBD</v>
      </c>
      <c r="B1330" s="722" t="str">
        <f t="shared" si="143"/>
        <v>STF</v>
      </c>
      <c r="C1330" s="725" t="str">
        <f>IF(E1330&gt;0,'FTE Budget'!X$17,"")</f>
        <v/>
      </c>
      <c r="D1330" s="725" t="str">
        <f>IF(E1330&gt;0,'FTE Budget'!AA$17,"")</f>
        <v/>
      </c>
      <c r="E1330" s="848">
        <f>SUMIF('FTE Budget'!AV:AV,'EPM Main Load'!B1330,'FTE Budget'!AY:AY)</f>
        <v>0</v>
      </c>
      <c r="F1330" s="737">
        <f>SUMIF('FTE Budget'!AV:AV,'EPM Main Load'!B1330,'FTE Budget'!BE:BE)</f>
        <v>0</v>
      </c>
    </row>
    <row r="1331" spans="1:6" ht="12.75">
      <c r="A1331" s="722" t="str">
        <f t="shared" si="140"/>
        <v>TBD</v>
      </c>
      <c r="B1331" s="722" t="str">
        <f t="shared" si="143"/>
        <v>STF</v>
      </c>
      <c r="C1331" s="725" t="str">
        <f>IF(E1331&gt;0,'FTE Budget'!AE$17,"")</f>
        <v/>
      </c>
      <c r="D1331" s="725" t="str">
        <f>IF(E1331&gt;0,'FTE Budget'!AH$17,"")</f>
        <v/>
      </c>
      <c r="E1331" s="848">
        <f>SUMIF('FTE Budget'!AV:AV,'EPM Main Load'!B1331,'FTE Budget'!AZ:AZ)</f>
        <v>0</v>
      </c>
      <c r="F1331" s="737">
        <f>SUMIF('FTE Budget'!AV:AV,'EPM Main Load'!B1331,'FTE Budget'!BF:BF)</f>
        <v>0</v>
      </c>
    </row>
    <row r="1332" spans="1:6" ht="12.75">
      <c r="A1332" s="722" t="str">
        <f t="shared" si="140"/>
        <v>TBD</v>
      </c>
      <c r="B1332" s="722" t="str">
        <f t="shared" si="143"/>
        <v>STF</v>
      </c>
      <c r="C1332" s="725" t="str">
        <f>IF(E1332&gt;0,'FTE Budget'!AL$17,"")</f>
        <v/>
      </c>
      <c r="D1332" s="725" t="str">
        <f>IF(E1332&gt;0,'FTE Budget'!AO$17,"")</f>
        <v/>
      </c>
      <c r="E1332" s="848">
        <f>SUMIF('FTE Budget'!AV:AV,'EPM Main Load'!B1332,'FTE Budget'!BA:BA)</f>
        <v>0</v>
      </c>
      <c r="F1332" s="737">
        <f>SUMIF('FTE Budget'!AV:AV,'EPM Main Load'!B1332,'FTE Budget'!BG:BG)</f>
        <v>0</v>
      </c>
    </row>
    <row r="1333" spans="1:6" ht="12.75">
      <c r="A1333" s="722" t="str">
        <f t="shared" si="140"/>
        <v>TBD</v>
      </c>
      <c r="B1333" s="722" t="str">
        <f t="shared" si="143"/>
        <v>STF</v>
      </c>
      <c r="C1333" s="725" t="str">
        <f>IF(E1333&gt;0,'FTE Budget'!J$17,"")</f>
        <v/>
      </c>
      <c r="D1333" s="725" t="str">
        <f>IF(E1333&gt;0,'FTE Budget'!M$17,"")</f>
        <v/>
      </c>
    </row>
    <row r="1334" spans="1:6" ht="12.75">
      <c r="A1334" s="722" t="str">
        <f t="shared" si="140"/>
        <v>TBD</v>
      </c>
      <c r="B1334" s="722" t="str">
        <f t="shared" si="143"/>
        <v>STF</v>
      </c>
      <c r="C1334" s="725" t="str">
        <f>IF(E1334&gt;0,'FTE Budget'!Q$17,"")</f>
        <v/>
      </c>
      <c r="D1334" s="725" t="str">
        <f>IF(E1334&gt;0,'FTE Budget'!T$17,"")</f>
        <v/>
      </c>
    </row>
    <row r="1335" spans="1:6" ht="12.75">
      <c r="A1335" s="722" t="str">
        <f t="shared" si="140"/>
        <v>TBD</v>
      </c>
      <c r="B1335" s="722" t="str">
        <f t="shared" si="143"/>
        <v>STF</v>
      </c>
      <c r="C1335" s="725" t="str">
        <f>IF(E1335&gt;0,'FTE Budget'!X$17,"")</f>
        <v/>
      </c>
      <c r="D1335" s="725" t="str">
        <f>IF(E1335&gt;0,'FTE Budget'!AA$17,"")</f>
        <v/>
      </c>
    </row>
    <row r="1336" spans="1:6" ht="12.75">
      <c r="A1336" s="722" t="str">
        <f t="shared" si="140"/>
        <v>TBD</v>
      </c>
      <c r="B1336" s="722" t="str">
        <f t="shared" si="143"/>
        <v>STF</v>
      </c>
      <c r="C1336" s="725" t="str">
        <f>IF(E1336&gt;0,'FTE Budget'!AE$17,"")</f>
        <v/>
      </c>
      <c r="D1336" s="725" t="str">
        <f>IF(E1336&gt;0,'FTE Budget'!AH$17,"")</f>
        <v/>
      </c>
    </row>
    <row r="1337" spans="1:6" ht="12.75">
      <c r="A1337" s="722" t="str">
        <f t="shared" si="140"/>
        <v>TBD</v>
      </c>
      <c r="B1337" s="722" t="str">
        <f t="shared" si="143"/>
        <v>STF</v>
      </c>
      <c r="C1337" s="725" t="str">
        <f>IF(E1337&gt;0,'FTE Budget'!AL$17,"")</f>
        <v/>
      </c>
      <c r="D1337" s="725" t="str">
        <f>IF(E1337&gt;0,'FTE Budget'!AO$17,"")</f>
        <v/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164"/>
  <sheetViews>
    <sheetView workbookViewId="0">
      <selection activeCell="F37" sqref="F37"/>
    </sheetView>
  </sheetViews>
  <sheetFormatPr defaultRowHeight="12"/>
  <cols>
    <col min="1" max="3" width="20.75" customWidth="1"/>
    <col min="5" max="5" width="18.75" customWidth="1"/>
    <col min="12" max="12" width="11.375" customWidth="1"/>
  </cols>
  <sheetData>
    <row r="3" spans="1:14">
      <c r="B3" t="s">
        <v>235</v>
      </c>
      <c r="C3" t="s">
        <v>321</v>
      </c>
      <c r="F3" t="s">
        <v>606</v>
      </c>
      <c r="H3" t="s">
        <v>616</v>
      </c>
    </row>
    <row r="4" spans="1:14" ht="12.75">
      <c r="A4" s="847"/>
      <c r="B4" s="847" t="s">
        <v>458</v>
      </c>
      <c r="C4" s="847" t="s">
        <v>444</v>
      </c>
      <c r="E4" t="s">
        <v>605</v>
      </c>
      <c r="F4">
        <v>2080</v>
      </c>
      <c r="H4" t="s">
        <v>614</v>
      </c>
      <c r="K4" s="731"/>
      <c r="L4" s="731"/>
      <c r="M4" s="731"/>
      <c r="N4" s="731"/>
    </row>
    <row r="5" spans="1:14" ht="12.75">
      <c r="A5" s="847"/>
      <c r="B5" s="847" t="s">
        <v>459</v>
      </c>
      <c r="C5" s="847" t="s">
        <v>444</v>
      </c>
      <c r="H5" t="s">
        <v>615</v>
      </c>
      <c r="K5" s="730"/>
      <c r="L5" s="732"/>
      <c r="M5" s="732"/>
      <c r="N5" s="732"/>
    </row>
    <row r="6" spans="1:14" ht="12.75">
      <c r="A6" s="847"/>
      <c r="B6" s="847" t="s">
        <v>612</v>
      </c>
      <c r="C6" s="847" t="s">
        <v>444</v>
      </c>
      <c r="K6" s="730"/>
      <c r="L6" s="732"/>
      <c r="M6" s="732"/>
      <c r="N6" s="732"/>
    </row>
    <row r="7" spans="1:14" ht="12.75">
      <c r="A7" s="847"/>
      <c r="B7" s="847" t="s">
        <v>460</v>
      </c>
      <c r="C7" s="847" t="s">
        <v>444</v>
      </c>
      <c r="K7" s="730"/>
      <c r="L7" s="732"/>
      <c r="M7" s="732"/>
      <c r="N7" s="732"/>
    </row>
    <row r="8" spans="1:14" ht="12.75">
      <c r="A8" s="847"/>
      <c r="B8" s="847" t="s">
        <v>461</v>
      </c>
      <c r="C8" s="847" t="s">
        <v>444</v>
      </c>
      <c r="K8" s="730"/>
      <c r="L8" s="732"/>
      <c r="M8" s="732"/>
      <c r="N8" s="732"/>
    </row>
    <row r="9" spans="1:14" ht="12.75">
      <c r="A9" s="847"/>
      <c r="B9" s="847" t="s">
        <v>462</v>
      </c>
      <c r="C9" s="847" t="s">
        <v>444</v>
      </c>
      <c r="K9" s="730"/>
      <c r="L9" s="732"/>
      <c r="M9" s="732"/>
      <c r="N9" s="732"/>
    </row>
    <row r="10" spans="1:14" ht="12.75">
      <c r="A10" s="847"/>
      <c r="B10" s="847" t="s">
        <v>463</v>
      </c>
      <c r="C10" s="847" t="s">
        <v>444</v>
      </c>
      <c r="K10" s="730"/>
      <c r="L10" s="732"/>
      <c r="M10" s="732"/>
      <c r="N10" s="732"/>
    </row>
    <row r="11" spans="1:14" ht="12.75">
      <c r="A11" s="847"/>
      <c r="B11" s="847" t="s">
        <v>464</v>
      </c>
      <c r="C11" s="847" t="s">
        <v>444</v>
      </c>
      <c r="K11" s="730"/>
      <c r="L11" s="732"/>
      <c r="M11" s="732"/>
      <c r="N11" s="732"/>
    </row>
    <row r="12" spans="1:14" ht="12.75">
      <c r="A12" s="847"/>
      <c r="B12" s="847" t="s">
        <v>465</v>
      </c>
      <c r="C12" s="847" t="s">
        <v>444</v>
      </c>
      <c r="K12" s="730"/>
      <c r="L12" s="732"/>
      <c r="M12" s="732"/>
      <c r="N12" s="732"/>
    </row>
    <row r="13" spans="1:14" ht="12.75">
      <c r="A13" s="847"/>
      <c r="B13" s="847" t="s">
        <v>466</v>
      </c>
      <c r="C13" s="847" t="s">
        <v>435</v>
      </c>
      <c r="K13" s="730"/>
      <c r="L13" s="732"/>
      <c r="M13" s="732"/>
      <c r="N13" s="732"/>
    </row>
    <row r="14" spans="1:14" ht="12.75">
      <c r="A14" s="847"/>
      <c r="B14" s="847" t="s">
        <v>467</v>
      </c>
      <c r="C14" s="847" t="s">
        <v>444</v>
      </c>
      <c r="K14" s="730"/>
      <c r="L14" s="732"/>
      <c r="M14" s="732"/>
      <c r="N14" s="732"/>
    </row>
    <row r="15" spans="1:14" ht="12.75">
      <c r="A15" s="847"/>
      <c r="B15" s="847" t="s">
        <v>468</v>
      </c>
      <c r="C15" s="847" t="s">
        <v>434</v>
      </c>
      <c r="K15" s="730"/>
      <c r="L15" s="732"/>
      <c r="M15" s="732"/>
      <c r="N15" s="732"/>
    </row>
    <row r="16" spans="1:14" ht="12.75">
      <c r="A16" s="847"/>
      <c r="B16" s="847" t="s">
        <v>469</v>
      </c>
      <c r="C16" s="847" t="s">
        <v>433</v>
      </c>
      <c r="K16" s="730"/>
      <c r="L16" s="732"/>
      <c r="M16" s="732"/>
      <c r="N16" s="732"/>
    </row>
    <row r="17" spans="1:14" ht="12.75">
      <c r="A17" s="847"/>
      <c r="B17" s="847" t="s">
        <v>470</v>
      </c>
      <c r="C17" s="847" t="s">
        <v>432</v>
      </c>
      <c r="K17" s="730"/>
      <c r="L17" s="732"/>
      <c r="M17" s="732"/>
      <c r="N17" s="732"/>
    </row>
    <row r="18" spans="1:14" ht="12.75">
      <c r="A18" s="727"/>
      <c r="B18" s="727" t="s">
        <v>471</v>
      </c>
      <c r="C18" s="727" t="s">
        <v>472</v>
      </c>
      <c r="K18" s="730"/>
      <c r="L18" s="732"/>
      <c r="M18" s="732"/>
      <c r="N18" s="732"/>
    </row>
    <row r="19" spans="1:14" ht="12.75">
      <c r="A19" s="727"/>
      <c r="B19" s="727" t="s">
        <v>473</v>
      </c>
      <c r="C19" s="727" t="s">
        <v>474</v>
      </c>
      <c r="K19" s="733"/>
      <c r="L19" s="733"/>
      <c r="M19" s="733"/>
      <c r="N19" s="733"/>
    </row>
    <row r="20" spans="1:14" ht="12.75">
      <c r="A20" s="727"/>
      <c r="B20" s="727" t="s">
        <v>475</v>
      </c>
      <c r="C20" s="727" t="s">
        <v>476</v>
      </c>
      <c r="K20" s="734"/>
      <c r="L20" s="729"/>
      <c r="M20" s="729"/>
      <c r="N20" s="729"/>
    </row>
    <row r="21" spans="1:14" ht="12.75">
      <c r="A21" s="727"/>
      <c r="B21" s="727" t="s">
        <v>477</v>
      </c>
      <c r="C21" s="727" t="s">
        <v>478</v>
      </c>
      <c r="K21" s="734"/>
      <c r="L21" s="729"/>
      <c r="M21" s="729"/>
      <c r="N21" s="729"/>
    </row>
    <row r="22" spans="1:14" ht="12.75">
      <c r="A22" s="727"/>
      <c r="B22" s="727" t="s">
        <v>479</v>
      </c>
      <c r="C22" s="727" t="s">
        <v>480</v>
      </c>
      <c r="K22" s="734"/>
      <c r="L22" s="729"/>
      <c r="M22" s="729"/>
      <c r="N22" s="729"/>
    </row>
    <row r="23" spans="1:14" ht="12.75">
      <c r="A23" s="727"/>
      <c r="B23" s="727" t="s">
        <v>481</v>
      </c>
      <c r="C23" s="727" t="s">
        <v>415</v>
      </c>
      <c r="K23" s="734"/>
      <c r="L23" s="729"/>
      <c r="M23" s="729"/>
      <c r="N23" s="729"/>
    </row>
    <row r="24" spans="1:14" ht="12.75">
      <c r="A24" s="727"/>
      <c r="B24" s="727" t="s">
        <v>482</v>
      </c>
      <c r="C24" s="727" t="s">
        <v>419</v>
      </c>
      <c r="K24" s="734"/>
      <c r="L24" s="729"/>
      <c r="M24" s="729"/>
      <c r="N24" s="729"/>
    </row>
    <row r="25" spans="1:14" ht="12.75">
      <c r="A25" s="727"/>
      <c r="B25" s="727" t="s">
        <v>483</v>
      </c>
      <c r="C25" s="727" t="s">
        <v>420</v>
      </c>
      <c r="K25" s="733"/>
      <c r="L25" s="733"/>
      <c r="M25" s="733"/>
      <c r="N25" s="733"/>
    </row>
    <row r="26" spans="1:14" ht="12.75">
      <c r="A26" s="727"/>
      <c r="B26" s="727" t="s">
        <v>484</v>
      </c>
      <c r="C26" s="727" t="s">
        <v>422</v>
      </c>
      <c r="K26" s="734"/>
      <c r="L26" s="729"/>
      <c r="M26" s="729"/>
      <c r="N26" s="729"/>
    </row>
    <row r="27" spans="1:14" ht="12.75">
      <c r="A27" s="727"/>
      <c r="B27" s="727" t="s">
        <v>485</v>
      </c>
      <c r="C27" s="727" t="s">
        <v>327</v>
      </c>
      <c r="K27" s="734"/>
      <c r="L27" s="729"/>
      <c r="M27" s="729"/>
      <c r="N27" s="729"/>
    </row>
    <row r="28" spans="1:14" ht="12.75">
      <c r="A28" s="727"/>
      <c r="B28" s="727" t="s">
        <v>486</v>
      </c>
      <c r="C28" s="727" t="s">
        <v>328</v>
      </c>
      <c r="K28" s="734"/>
      <c r="L28" s="729"/>
      <c r="M28" s="729"/>
      <c r="N28" s="729"/>
    </row>
    <row r="29" spans="1:14" ht="12.75">
      <c r="A29" s="727"/>
      <c r="B29" s="727" t="s">
        <v>487</v>
      </c>
      <c r="C29" s="727" t="s">
        <v>423</v>
      </c>
      <c r="K29" s="733"/>
      <c r="L29" s="733"/>
      <c r="M29" s="733"/>
      <c r="N29" s="733"/>
    </row>
    <row r="30" spans="1:14" ht="12.75">
      <c r="A30" s="727"/>
      <c r="B30" s="727" t="s">
        <v>488</v>
      </c>
      <c r="C30" s="727" t="s">
        <v>329</v>
      </c>
      <c r="K30" s="734"/>
      <c r="L30" s="729"/>
      <c r="M30" s="729"/>
      <c r="N30" s="729"/>
    </row>
    <row r="31" spans="1:14" ht="12.75">
      <c r="A31" s="727"/>
      <c r="B31" s="727" t="s">
        <v>489</v>
      </c>
      <c r="C31" s="727" t="s">
        <v>330</v>
      </c>
      <c r="K31" s="734"/>
      <c r="L31" s="729"/>
      <c r="M31" s="729"/>
      <c r="N31" s="729"/>
    </row>
    <row r="32" spans="1:14" ht="12.75">
      <c r="A32" s="727"/>
      <c r="B32" s="727" t="s">
        <v>490</v>
      </c>
      <c r="C32" s="727" t="s">
        <v>424</v>
      </c>
      <c r="K32" s="734"/>
      <c r="L32" s="729"/>
      <c r="M32" s="729"/>
      <c r="N32" s="729"/>
    </row>
    <row r="33" spans="1:14" ht="12.75">
      <c r="A33" s="727"/>
      <c r="B33" s="727" t="s">
        <v>491</v>
      </c>
      <c r="C33" s="727" t="s">
        <v>331</v>
      </c>
      <c r="K33" s="734"/>
      <c r="L33" s="729"/>
      <c r="M33" s="729"/>
      <c r="N33" s="729"/>
    </row>
    <row r="34" spans="1:14" ht="12.75">
      <c r="A34" s="727"/>
      <c r="B34" s="727" t="s">
        <v>492</v>
      </c>
      <c r="C34" s="727" t="s">
        <v>332</v>
      </c>
      <c r="K34" s="734"/>
      <c r="L34" s="729"/>
      <c r="M34" s="729"/>
      <c r="N34" s="729"/>
    </row>
    <row r="35" spans="1:14" ht="12.75">
      <c r="A35" s="727"/>
      <c r="B35" s="727" t="s">
        <v>493</v>
      </c>
      <c r="C35" s="727" t="s">
        <v>425</v>
      </c>
      <c r="K35" s="734"/>
      <c r="L35" s="729"/>
      <c r="M35" s="729"/>
      <c r="N35" s="729"/>
    </row>
    <row r="36" spans="1:14" ht="12.75">
      <c r="A36" s="727"/>
      <c r="B36" s="727" t="s">
        <v>494</v>
      </c>
      <c r="C36" s="727" t="s">
        <v>333</v>
      </c>
      <c r="K36" s="733"/>
      <c r="L36" s="733"/>
      <c r="M36" s="733"/>
      <c r="N36" s="733"/>
    </row>
    <row r="37" spans="1:14" ht="12.75">
      <c r="A37" s="727"/>
      <c r="B37" s="727" t="s">
        <v>495</v>
      </c>
      <c r="C37" s="727" t="s">
        <v>334</v>
      </c>
      <c r="K37" s="734"/>
      <c r="L37" s="729"/>
      <c r="M37" s="729"/>
      <c r="N37" s="729"/>
    </row>
    <row r="38" spans="1:14" ht="12.75">
      <c r="A38" s="727"/>
      <c r="B38" s="727" t="s">
        <v>496</v>
      </c>
      <c r="C38" s="727" t="s">
        <v>335</v>
      </c>
      <c r="K38" s="734"/>
      <c r="L38" s="729"/>
      <c r="M38" s="729"/>
      <c r="N38" s="729"/>
    </row>
    <row r="39" spans="1:14" ht="12.75">
      <c r="A39" s="727"/>
      <c r="B39" s="727" t="s">
        <v>497</v>
      </c>
      <c r="C39" s="727" t="s">
        <v>426</v>
      </c>
      <c r="K39" s="734"/>
      <c r="L39" s="729"/>
      <c r="M39" s="729"/>
      <c r="N39" s="729"/>
    </row>
    <row r="40" spans="1:14" ht="12.75">
      <c r="A40" s="727"/>
      <c r="B40" s="727" t="s">
        <v>498</v>
      </c>
      <c r="C40" s="727" t="s">
        <v>336</v>
      </c>
      <c r="K40" s="734"/>
      <c r="L40" s="729"/>
      <c r="M40" s="729"/>
      <c r="N40" s="729"/>
    </row>
    <row r="41" spans="1:14" ht="12.75">
      <c r="A41" s="727"/>
      <c r="B41" s="727" t="s">
        <v>499</v>
      </c>
      <c r="C41" s="727" t="s">
        <v>427</v>
      </c>
      <c r="K41" s="734"/>
      <c r="L41" s="729"/>
      <c r="M41" s="729"/>
      <c r="N41" s="729"/>
    </row>
    <row r="42" spans="1:14" ht="12.75">
      <c r="A42" s="727"/>
      <c r="B42" s="727" t="s">
        <v>500</v>
      </c>
      <c r="C42" s="727" t="s">
        <v>429</v>
      </c>
      <c r="K42" s="734"/>
      <c r="L42" s="729"/>
      <c r="M42" s="729"/>
      <c r="N42" s="729"/>
    </row>
    <row r="43" spans="1:14" ht="12.75">
      <c r="A43" s="727"/>
      <c r="B43" s="727" t="s">
        <v>501</v>
      </c>
      <c r="C43" s="727" t="s">
        <v>337</v>
      </c>
      <c r="K43" s="734"/>
      <c r="L43" s="729"/>
      <c r="M43" s="729"/>
      <c r="N43" s="729"/>
    </row>
    <row r="44" spans="1:14" ht="12.75">
      <c r="A44" s="727"/>
      <c r="B44" s="727" t="s">
        <v>502</v>
      </c>
      <c r="C44" s="727" t="s">
        <v>339</v>
      </c>
      <c r="K44" s="734"/>
      <c r="L44" s="729"/>
      <c r="M44" s="729"/>
      <c r="N44" s="729"/>
    </row>
    <row r="45" spans="1:14" ht="12.75">
      <c r="A45" s="727"/>
      <c r="B45" s="727" t="s">
        <v>503</v>
      </c>
      <c r="C45" s="727" t="s">
        <v>338</v>
      </c>
      <c r="K45" s="734"/>
      <c r="L45" s="729"/>
      <c r="M45" s="729"/>
      <c r="N45" s="729"/>
    </row>
    <row r="46" spans="1:14" ht="12.75">
      <c r="A46" s="727"/>
      <c r="B46" s="727" t="s">
        <v>504</v>
      </c>
      <c r="C46" s="727" t="s">
        <v>341</v>
      </c>
      <c r="K46" s="734"/>
      <c r="L46" s="729"/>
      <c r="M46" s="729"/>
      <c r="N46" s="729"/>
    </row>
    <row r="47" spans="1:14" ht="12.75">
      <c r="A47" s="727"/>
      <c r="B47" s="727" t="s">
        <v>505</v>
      </c>
      <c r="C47" s="727" t="s">
        <v>342</v>
      </c>
      <c r="K47" s="733"/>
      <c r="L47" s="733"/>
      <c r="M47" s="733"/>
      <c r="N47" s="733"/>
    </row>
    <row r="48" spans="1:14" ht="12.75">
      <c r="A48" s="727"/>
      <c r="B48" s="727" t="s">
        <v>506</v>
      </c>
      <c r="C48" s="727" t="s">
        <v>343</v>
      </c>
      <c r="K48" s="734"/>
      <c r="L48" s="729"/>
      <c r="M48" s="729"/>
      <c r="N48" s="729"/>
    </row>
    <row r="49" spans="1:14" ht="12.75">
      <c r="A49" s="727"/>
      <c r="B49" s="727" t="s">
        <v>507</v>
      </c>
      <c r="C49" s="727" t="s">
        <v>344</v>
      </c>
      <c r="K49" s="733"/>
      <c r="L49" s="733"/>
      <c r="M49" s="733"/>
      <c r="N49" s="733"/>
    </row>
    <row r="50" spans="1:14" ht="12.75">
      <c r="A50" s="727"/>
      <c r="B50" s="727" t="s">
        <v>508</v>
      </c>
      <c r="C50" s="727" t="s">
        <v>345</v>
      </c>
      <c r="K50" s="734"/>
      <c r="L50" s="729"/>
      <c r="M50" s="729"/>
      <c r="N50" s="729"/>
    </row>
    <row r="51" spans="1:14" ht="12.75">
      <c r="A51" s="727"/>
      <c r="B51" s="727" t="s">
        <v>509</v>
      </c>
      <c r="C51" s="727" t="s">
        <v>346</v>
      </c>
      <c r="K51" s="734"/>
      <c r="L51" s="729"/>
      <c r="M51" s="729"/>
      <c r="N51" s="729"/>
    </row>
    <row r="52" spans="1:14" ht="12.75">
      <c r="A52" s="727"/>
      <c r="B52" s="727" t="s">
        <v>510</v>
      </c>
      <c r="C52" s="727" t="s">
        <v>347</v>
      </c>
      <c r="K52" s="734"/>
      <c r="L52" s="729"/>
      <c r="M52" s="729"/>
      <c r="N52" s="729"/>
    </row>
    <row r="53" spans="1:14" ht="12.75">
      <c r="A53" s="727"/>
      <c r="B53" s="727" t="s">
        <v>511</v>
      </c>
      <c r="C53" s="727" t="s">
        <v>348</v>
      </c>
      <c r="K53" s="734"/>
      <c r="L53" s="729"/>
      <c r="M53" s="729"/>
      <c r="N53" s="729"/>
    </row>
    <row r="54" spans="1:14" ht="12.75">
      <c r="A54" s="727"/>
      <c r="B54" s="727" t="s">
        <v>512</v>
      </c>
      <c r="C54" s="727" t="s">
        <v>349</v>
      </c>
      <c r="K54" s="734"/>
      <c r="L54" s="729"/>
      <c r="M54" s="729"/>
      <c r="N54" s="729"/>
    </row>
    <row r="55" spans="1:14" ht="12.75">
      <c r="A55" s="727"/>
      <c r="B55" s="727" t="s">
        <v>513</v>
      </c>
      <c r="C55" s="727" t="s">
        <v>350</v>
      </c>
      <c r="K55" s="734"/>
      <c r="L55" s="729"/>
      <c r="M55" s="729"/>
      <c r="N55" s="729"/>
    </row>
    <row r="56" spans="1:14" ht="12.75">
      <c r="A56" s="727"/>
      <c r="B56" s="727" t="s">
        <v>514</v>
      </c>
      <c r="C56" s="727" t="s">
        <v>351</v>
      </c>
      <c r="K56" s="734"/>
      <c r="L56" s="729"/>
      <c r="M56" s="729"/>
      <c r="N56" s="729"/>
    </row>
    <row r="57" spans="1:14" ht="12.75">
      <c r="A57" s="727"/>
      <c r="B57" s="727" t="s">
        <v>515</v>
      </c>
      <c r="C57" s="727" t="s">
        <v>340</v>
      </c>
      <c r="K57" s="734"/>
      <c r="L57" s="729"/>
      <c r="M57" s="729"/>
      <c r="N57" s="729"/>
    </row>
    <row r="58" spans="1:14" ht="12.75">
      <c r="A58" s="727"/>
      <c r="B58" s="727" t="s">
        <v>516</v>
      </c>
      <c r="C58" s="727" t="s">
        <v>352</v>
      </c>
      <c r="K58" s="734"/>
      <c r="L58" s="729"/>
      <c r="M58" s="729"/>
      <c r="N58" s="729"/>
    </row>
    <row r="59" spans="1:14" ht="12.75">
      <c r="A59" s="727"/>
      <c r="B59" s="727" t="s">
        <v>517</v>
      </c>
      <c r="C59" s="727" t="s">
        <v>353</v>
      </c>
      <c r="K59" s="734"/>
      <c r="L59" s="729"/>
      <c r="M59" s="729"/>
      <c r="N59" s="729"/>
    </row>
    <row r="60" spans="1:14" ht="12.75">
      <c r="A60" s="727"/>
      <c r="B60" s="727" t="s">
        <v>518</v>
      </c>
      <c r="C60" s="727" t="s">
        <v>354</v>
      </c>
      <c r="K60" s="734"/>
      <c r="L60" s="729"/>
      <c r="M60" s="729"/>
      <c r="N60" s="729"/>
    </row>
    <row r="61" spans="1:14" ht="12.75">
      <c r="A61" s="727"/>
      <c r="B61" s="727" t="s">
        <v>519</v>
      </c>
      <c r="C61" s="727" t="s">
        <v>355</v>
      </c>
      <c r="K61" s="734"/>
      <c r="L61" s="729"/>
      <c r="M61" s="729"/>
      <c r="N61" s="729"/>
    </row>
    <row r="62" spans="1:14" ht="12.75">
      <c r="A62" s="727"/>
      <c r="B62" s="727" t="s">
        <v>520</v>
      </c>
      <c r="C62" s="727" t="s">
        <v>356</v>
      </c>
      <c r="K62" s="734"/>
      <c r="L62" s="729"/>
      <c r="M62" s="729"/>
      <c r="N62" s="729"/>
    </row>
    <row r="63" spans="1:14" ht="12.75">
      <c r="A63" s="727"/>
      <c r="B63" s="727" t="s">
        <v>521</v>
      </c>
      <c r="C63" s="727" t="s">
        <v>325</v>
      </c>
      <c r="K63" s="734"/>
      <c r="L63" s="729"/>
      <c r="M63" s="729"/>
      <c r="N63" s="729"/>
    </row>
    <row r="64" spans="1:14" ht="12.75">
      <c r="A64" s="727"/>
      <c r="B64" s="727" t="s">
        <v>522</v>
      </c>
      <c r="C64" s="727" t="s">
        <v>326</v>
      </c>
      <c r="K64" s="734"/>
      <c r="L64" s="729"/>
      <c r="M64" s="729"/>
      <c r="N64" s="729"/>
    </row>
    <row r="65" spans="1:14" ht="12.75">
      <c r="A65" s="727"/>
      <c r="B65" s="727" t="s">
        <v>523</v>
      </c>
      <c r="C65" s="727" t="s">
        <v>357</v>
      </c>
      <c r="K65" s="734"/>
      <c r="L65" s="729"/>
      <c r="M65" s="729"/>
      <c r="N65" s="729"/>
    </row>
    <row r="66" spans="1:14" ht="12.75">
      <c r="A66" s="727"/>
      <c r="B66" s="727" t="s">
        <v>524</v>
      </c>
      <c r="C66" s="727" t="s">
        <v>358</v>
      </c>
      <c r="K66" s="733"/>
      <c r="L66" s="733"/>
      <c r="M66" s="733"/>
      <c r="N66" s="733"/>
    </row>
    <row r="67" spans="1:14" ht="12.75">
      <c r="A67" s="727"/>
      <c r="B67" s="727" t="s">
        <v>525</v>
      </c>
      <c r="C67" s="727" t="s">
        <v>359</v>
      </c>
      <c r="K67" s="734"/>
      <c r="L67" s="729"/>
      <c r="M67" s="729"/>
      <c r="N67" s="729"/>
    </row>
    <row r="68" spans="1:14" ht="12.75">
      <c r="A68" s="727"/>
      <c r="B68" s="727" t="s">
        <v>526</v>
      </c>
      <c r="C68" s="727" t="s">
        <v>360</v>
      </c>
      <c r="K68" s="734"/>
      <c r="L68" s="729"/>
      <c r="M68" s="729"/>
      <c r="N68" s="729"/>
    </row>
    <row r="69" spans="1:14" ht="12.75">
      <c r="A69" s="727"/>
      <c r="B69" s="727" t="s">
        <v>527</v>
      </c>
      <c r="C69" s="727" t="s">
        <v>361</v>
      </c>
      <c r="K69" s="734"/>
      <c r="L69" s="729"/>
      <c r="M69" s="729"/>
      <c r="N69" s="729"/>
    </row>
    <row r="70" spans="1:14" ht="12.75">
      <c r="A70" s="727"/>
      <c r="B70" s="727" t="s">
        <v>528</v>
      </c>
      <c r="C70" s="727" t="s">
        <v>362</v>
      </c>
      <c r="K70" s="734"/>
      <c r="L70" s="729"/>
      <c r="M70" s="729"/>
      <c r="N70" s="729"/>
    </row>
    <row r="71" spans="1:14" ht="12.75">
      <c r="A71" s="727"/>
      <c r="B71" s="727" t="s">
        <v>529</v>
      </c>
      <c r="C71" s="727" t="s">
        <v>363</v>
      </c>
      <c r="K71" s="733"/>
      <c r="L71" s="733"/>
      <c r="M71" s="733"/>
      <c r="N71" s="733"/>
    </row>
    <row r="72" spans="1:14" ht="12.75">
      <c r="A72" s="727"/>
      <c r="B72" s="727" t="s">
        <v>530</v>
      </c>
      <c r="C72" s="727" t="s">
        <v>364</v>
      </c>
      <c r="K72" s="734"/>
      <c r="L72" s="729"/>
      <c r="M72" s="729"/>
      <c r="N72" s="729"/>
    </row>
    <row r="73" spans="1:14" ht="12.75">
      <c r="A73" s="727"/>
      <c r="B73" s="727" t="s">
        <v>531</v>
      </c>
      <c r="C73" s="727" t="s">
        <v>436</v>
      </c>
      <c r="K73" s="734"/>
      <c r="L73" s="729"/>
      <c r="M73" s="729"/>
      <c r="N73" s="729"/>
    </row>
    <row r="74" spans="1:14" ht="12.75">
      <c r="A74" s="727"/>
      <c r="B74" s="727" t="s">
        <v>532</v>
      </c>
      <c r="C74" s="727" t="s">
        <v>365</v>
      </c>
      <c r="K74" s="733"/>
      <c r="L74" s="733"/>
      <c r="M74" s="733"/>
      <c r="N74" s="733"/>
    </row>
    <row r="75" spans="1:14" ht="12.75">
      <c r="A75" s="727"/>
      <c r="B75" s="727" t="s">
        <v>533</v>
      </c>
      <c r="C75" s="727" t="s">
        <v>437</v>
      </c>
      <c r="K75" s="734"/>
      <c r="L75" s="729"/>
      <c r="M75" s="729"/>
      <c r="N75" s="729"/>
    </row>
    <row r="76" spans="1:14" ht="12.75">
      <c r="A76" s="727"/>
      <c r="B76" s="727" t="s">
        <v>534</v>
      </c>
      <c r="C76" s="727" t="s">
        <v>438</v>
      </c>
      <c r="K76" s="734"/>
      <c r="L76" s="729"/>
      <c r="M76" s="729"/>
      <c r="N76" s="729"/>
    </row>
    <row r="77" spans="1:14" ht="12.75">
      <c r="A77" s="727"/>
      <c r="B77" s="727" t="s">
        <v>535</v>
      </c>
      <c r="C77" s="727" t="s">
        <v>439</v>
      </c>
      <c r="K77" s="734"/>
      <c r="L77" s="729"/>
      <c r="M77" s="729"/>
      <c r="N77" s="729"/>
    </row>
    <row r="78" spans="1:14" ht="12.75">
      <c r="A78" s="727"/>
      <c r="B78" s="727" t="s">
        <v>536</v>
      </c>
      <c r="C78" s="727" t="s">
        <v>440</v>
      </c>
      <c r="K78" s="734"/>
      <c r="L78" s="729"/>
      <c r="M78" s="729"/>
      <c r="N78" s="729"/>
    </row>
    <row r="79" spans="1:14" ht="12.75">
      <c r="A79" s="727"/>
      <c r="B79" s="727" t="s">
        <v>537</v>
      </c>
      <c r="C79" s="727" t="s">
        <v>366</v>
      </c>
      <c r="K79" s="734"/>
      <c r="L79" s="729"/>
      <c r="M79" s="729"/>
      <c r="N79" s="729"/>
    </row>
    <row r="80" spans="1:14" ht="12.75">
      <c r="A80" s="727"/>
      <c r="B80" s="727" t="s">
        <v>538</v>
      </c>
      <c r="C80" s="727" t="s">
        <v>441</v>
      </c>
      <c r="K80" s="734"/>
      <c r="L80" s="729"/>
      <c r="M80" s="729"/>
      <c r="N80" s="729"/>
    </row>
    <row r="81" spans="1:14" ht="12.75">
      <c r="A81" s="727"/>
      <c r="B81" s="727" t="s">
        <v>539</v>
      </c>
      <c r="C81" s="727" t="s">
        <v>367</v>
      </c>
      <c r="K81" s="734"/>
      <c r="L81" s="729"/>
      <c r="M81" s="729"/>
      <c r="N81" s="729"/>
    </row>
    <row r="82" spans="1:14" ht="12.75">
      <c r="A82" s="727"/>
      <c r="B82" s="727" t="s">
        <v>540</v>
      </c>
      <c r="C82" s="727" t="s">
        <v>368</v>
      </c>
      <c r="K82" s="734"/>
      <c r="L82" s="729"/>
      <c r="M82" s="729"/>
      <c r="N82" s="729"/>
    </row>
    <row r="83" spans="1:14" ht="12.75">
      <c r="A83" s="727"/>
      <c r="B83" s="727" t="s">
        <v>541</v>
      </c>
      <c r="C83" s="727" t="s">
        <v>369</v>
      </c>
      <c r="K83" s="733"/>
      <c r="L83" s="733"/>
      <c r="M83" s="733"/>
      <c r="N83" s="733"/>
    </row>
    <row r="84" spans="1:14" ht="12.75">
      <c r="A84" s="735"/>
      <c r="B84" s="735" t="s">
        <v>542</v>
      </c>
      <c r="C84" s="735" t="s">
        <v>372</v>
      </c>
      <c r="K84" s="734"/>
      <c r="L84" s="729"/>
      <c r="M84" s="729"/>
      <c r="N84" s="729"/>
    </row>
    <row r="85" spans="1:14" ht="12.75">
      <c r="A85" s="735"/>
      <c r="B85" s="735" t="s">
        <v>543</v>
      </c>
      <c r="C85" s="735" t="s">
        <v>380</v>
      </c>
      <c r="K85" s="734"/>
      <c r="L85" s="729"/>
      <c r="M85" s="729"/>
      <c r="N85" s="729"/>
    </row>
    <row r="86" spans="1:14" ht="12.75">
      <c r="A86" s="727"/>
      <c r="B86" s="727" t="s">
        <v>544</v>
      </c>
      <c r="C86" s="727" t="s">
        <v>373</v>
      </c>
      <c r="K86" s="734"/>
      <c r="L86" s="729"/>
      <c r="M86" s="729"/>
      <c r="N86" s="729"/>
    </row>
    <row r="87" spans="1:14" ht="12.75">
      <c r="A87" s="727"/>
      <c r="B87" s="727" t="s">
        <v>545</v>
      </c>
      <c r="C87" s="727" t="s">
        <v>374</v>
      </c>
      <c r="K87" s="734"/>
      <c r="L87" s="729"/>
      <c r="M87" s="729"/>
      <c r="N87" s="729"/>
    </row>
    <row r="88" spans="1:14" ht="12.75">
      <c r="A88" s="727"/>
      <c r="B88" s="727" t="s">
        <v>546</v>
      </c>
      <c r="C88" s="727" t="s">
        <v>375</v>
      </c>
      <c r="K88" s="734"/>
      <c r="L88" s="729"/>
      <c r="M88" s="729"/>
      <c r="N88" s="729"/>
    </row>
    <row r="89" spans="1:14" ht="12.75">
      <c r="A89" s="727"/>
      <c r="B89" s="727" t="s">
        <v>547</v>
      </c>
      <c r="C89" s="727" t="s">
        <v>376</v>
      </c>
      <c r="K89" s="734"/>
      <c r="L89" s="729"/>
      <c r="M89" s="729"/>
      <c r="N89" s="729"/>
    </row>
    <row r="90" spans="1:14" ht="12.75">
      <c r="A90" s="727"/>
      <c r="B90" s="727" t="s">
        <v>548</v>
      </c>
      <c r="C90" s="727" t="s">
        <v>377</v>
      </c>
      <c r="K90" s="734"/>
      <c r="L90" s="729"/>
      <c r="M90" s="729"/>
      <c r="N90" s="729"/>
    </row>
    <row r="91" spans="1:14" ht="12.75">
      <c r="A91" s="727"/>
      <c r="B91" s="727" t="s">
        <v>549</v>
      </c>
      <c r="C91" s="727" t="s">
        <v>378</v>
      </c>
      <c r="K91" s="734"/>
      <c r="L91" s="729"/>
      <c r="M91" s="729"/>
      <c r="N91" s="729"/>
    </row>
    <row r="92" spans="1:14" ht="12.75">
      <c r="A92" s="727"/>
      <c r="B92" s="727" t="s">
        <v>550</v>
      </c>
      <c r="C92" s="727" t="s">
        <v>379</v>
      </c>
      <c r="K92" s="734"/>
      <c r="L92" s="729"/>
      <c r="M92" s="729"/>
      <c r="N92" s="729"/>
    </row>
    <row r="93" spans="1:14" ht="12.75">
      <c r="A93" s="735"/>
      <c r="B93" s="735" t="s">
        <v>551</v>
      </c>
      <c r="C93" s="735" t="s">
        <v>381</v>
      </c>
      <c r="K93" s="734"/>
      <c r="L93" s="729"/>
      <c r="M93" s="729"/>
      <c r="N93" s="729"/>
    </row>
    <row r="94" spans="1:14" ht="12.75">
      <c r="A94" s="727"/>
      <c r="B94" s="727" t="s">
        <v>552</v>
      </c>
      <c r="C94" s="727" t="s">
        <v>382</v>
      </c>
      <c r="K94" s="734"/>
      <c r="L94" s="729"/>
      <c r="M94" s="729"/>
      <c r="N94" s="729"/>
    </row>
    <row r="95" spans="1:14" ht="12.75">
      <c r="A95" s="727"/>
      <c r="B95" s="727" t="s">
        <v>553</v>
      </c>
      <c r="C95" s="727" t="s">
        <v>383</v>
      </c>
      <c r="K95" s="733"/>
      <c r="L95" s="733"/>
      <c r="M95" s="733"/>
      <c r="N95" s="733"/>
    </row>
    <row r="96" spans="1:14">
      <c r="A96" s="727"/>
      <c r="B96" s="727" t="s">
        <v>554</v>
      </c>
      <c r="C96" s="727" t="s">
        <v>384</v>
      </c>
      <c r="K96" s="736"/>
      <c r="L96" s="735"/>
      <c r="M96" s="735"/>
      <c r="N96" s="735"/>
    </row>
    <row r="97" spans="1:14">
      <c r="A97" s="727"/>
      <c r="B97" s="727" t="s">
        <v>555</v>
      </c>
      <c r="C97" s="727" t="s">
        <v>385</v>
      </c>
      <c r="K97" s="736"/>
      <c r="L97" s="735"/>
      <c r="M97" s="735"/>
      <c r="N97" s="735"/>
    </row>
    <row r="98" spans="1:14" ht="12.75">
      <c r="A98" s="727"/>
      <c r="B98" s="727" t="s">
        <v>556</v>
      </c>
      <c r="C98" s="727" t="s">
        <v>371</v>
      </c>
      <c r="K98" s="734"/>
      <c r="L98" s="729"/>
      <c r="M98" s="729"/>
      <c r="N98" s="729"/>
    </row>
    <row r="99" spans="1:14" ht="12.75">
      <c r="A99" s="727"/>
      <c r="B99" s="727" t="s">
        <v>557</v>
      </c>
      <c r="C99" s="727" t="s">
        <v>397</v>
      </c>
      <c r="K99" s="734"/>
      <c r="L99" s="729"/>
      <c r="M99" s="729"/>
      <c r="N99" s="729"/>
    </row>
    <row r="100" spans="1:14" ht="12.75">
      <c r="A100" s="727"/>
      <c r="B100" s="727" t="s">
        <v>558</v>
      </c>
      <c r="C100" s="727" t="s">
        <v>398</v>
      </c>
      <c r="K100" s="734"/>
      <c r="L100" s="729"/>
      <c r="M100" s="729"/>
      <c r="N100" s="729"/>
    </row>
    <row r="101" spans="1:14" ht="12.75">
      <c r="A101" s="727"/>
      <c r="B101" s="727" t="s">
        <v>559</v>
      </c>
      <c r="C101" s="727" t="s">
        <v>399</v>
      </c>
      <c r="K101" s="734"/>
      <c r="L101" s="729"/>
      <c r="M101" s="729"/>
      <c r="N101" s="729"/>
    </row>
    <row r="102" spans="1:14" ht="12.75">
      <c r="A102" s="727"/>
      <c r="B102" s="727" t="s">
        <v>560</v>
      </c>
      <c r="C102" s="727" t="s">
        <v>406</v>
      </c>
      <c r="K102" s="734"/>
      <c r="L102" s="729"/>
      <c r="M102" s="729"/>
      <c r="N102" s="729"/>
    </row>
    <row r="103" spans="1:14" ht="12.75">
      <c r="A103" s="727"/>
      <c r="B103" s="727" t="s">
        <v>561</v>
      </c>
      <c r="C103" s="727" t="s">
        <v>407</v>
      </c>
      <c r="K103" s="734"/>
      <c r="L103" s="729"/>
      <c r="M103" s="729"/>
      <c r="N103" s="729"/>
    </row>
    <row r="104" spans="1:14" ht="12.75">
      <c r="A104" s="727"/>
      <c r="B104" s="727" t="s">
        <v>562</v>
      </c>
      <c r="C104" s="727" t="s">
        <v>408</v>
      </c>
      <c r="K104" s="734"/>
      <c r="L104" s="729"/>
      <c r="M104" s="729"/>
      <c r="N104" s="729"/>
    </row>
    <row r="105" spans="1:14">
      <c r="A105" s="727"/>
      <c r="B105" s="727" t="s">
        <v>563</v>
      </c>
      <c r="C105" s="727" t="s">
        <v>386</v>
      </c>
      <c r="K105" s="736"/>
      <c r="L105" s="735"/>
      <c r="M105" s="735"/>
      <c r="N105" s="735"/>
    </row>
    <row r="106" spans="1:14" ht="12.75">
      <c r="A106" s="727"/>
      <c r="B106" s="727" t="s">
        <v>564</v>
      </c>
      <c r="C106" s="727" t="s">
        <v>387</v>
      </c>
      <c r="K106" s="734"/>
      <c r="L106" s="729"/>
      <c r="M106" s="729"/>
      <c r="N106" s="729"/>
    </row>
    <row r="107" spans="1:14" ht="12.75">
      <c r="A107" s="727"/>
      <c r="B107" s="727" t="s">
        <v>565</v>
      </c>
      <c r="C107" s="727" t="s">
        <v>388</v>
      </c>
      <c r="K107" s="734"/>
      <c r="L107" s="729"/>
      <c r="M107" s="729"/>
      <c r="N107" s="729"/>
    </row>
    <row r="108" spans="1:14" ht="12.75">
      <c r="A108" s="727"/>
      <c r="B108" s="727" t="s">
        <v>566</v>
      </c>
      <c r="C108" s="727" t="s">
        <v>389</v>
      </c>
      <c r="K108" s="734"/>
      <c r="L108" s="729"/>
      <c r="M108" s="729"/>
      <c r="N108" s="729"/>
    </row>
    <row r="109" spans="1:14" ht="12.75">
      <c r="A109" s="727"/>
      <c r="B109" s="727" t="s">
        <v>567</v>
      </c>
      <c r="C109" s="727" t="s">
        <v>390</v>
      </c>
      <c r="K109" s="734"/>
      <c r="L109" s="729"/>
      <c r="M109" s="729"/>
      <c r="N109" s="729"/>
    </row>
    <row r="110" spans="1:14" ht="12.75">
      <c r="A110" s="727"/>
      <c r="B110" s="727" t="s">
        <v>568</v>
      </c>
      <c r="C110" s="727" t="s">
        <v>391</v>
      </c>
      <c r="K110" s="734"/>
      <c r="L110" s="729"/>
      <c r="M110" s="729"/>
      <c r="N110" s="729"/>
    </row>
    <row r="111" spans="1:14" ht="12.75">
      <c r="A111" s="727"/>
      <c r="B111" s="727" t="s">
        <v>569</v>
      </c>
      <c r="C111" s="727" t="s">
        <v>392</v>
      </c>
      <c r="K111" s="733"/>
      <c r="L111" s="733"/>
      <c r="M111" s="733"/>
      <c r="N111" s="733"/>
    </row>
    <row r="112" spans="1:14" ht="12.75">
      <c r="A112" s="727"/>
      <c r="B112" s="727" t="s">
        <v>570</v>
      </c>
      <c r="C112" s="727" t="s">
        <v>393</v>
      </c>
      <c r="K112" s="734"/>
      <c r="L112" s="729"/>
      <c r="M112" s="729"/>
      <c r="N112" s="729"/>
    </row>
    <row r="113" spans="1:14" ht="12.75">
      <c r="A113" s="727"/>
      <c r="B113" s="727" t="s">
        <v>571</v>
      </c>
      <c r="C113" s="727" t="s">
        <v>394</v>
      </c>
      <c r="K113" s="734"/>
      <c r="L113" s="729"/>
      <c r="M113" s="729"/>
      <c r="N113" s="729"/>
    </row>
    <row r="114" spans="1:14" ht="12.75">
      <c r="A114" s="727"/>
      <c r="B114" s="727" t="s">
        <v>572</v>
      </c>
      <c r="C114" s="727" t="s">
        <v>395</v>
      </c>
      <c r="K114" s="734"/>
      <c r="L114" s="729"/>
      <c r="M114" s="729"/>
      <c r="N114" s="729"/>
    </row>
    <row r="115" spans="1:14" ht="12.75">
      <c r="A115" s="727"/>
      <c r="B115" s="727" t="s">
        <v>573</v>
      </c>
      <c r="C115" s="727" t="s">
        <v>396</v>
      </c>
      <c r="K115" s="733"/>
      <c r="L115" s="733"/>
      <c r="M115" s="733"/>
      <c r="N115" s="733"/>
    </row>
    <row r="116" spans="1:14" ht="12.75">
      <c r="A116" s="727"/>
      <c r="B116" s="727" t="s">
        <v>574</v>
      </c>
      <c r="C116" s="727" t="s">
        <v>446</v>
      </c>
      <c r="K116" s="734"/>
      <c r="L116" s="729"/>
      <c r="M116" s="729"/>
      <c r="N116" s="729"/>
    </row>
    <row r="117" spans="1:14" ht="12.75">
      <c r="A117" s="727"/>
      <c r="B117" s="727" t="s">
        <v>575</v>
      </c>
      <c r="C117" s="727" t="s">
        <v>430</v>
      </c>
      <c r="K117" s="734"/>
      <c r="L117" s="729"/>
      <c r="M117" s="729"/>
      <c r="N117" s="729"/>
    </row>
    <row r="118" spans="1:14" ht="12.75">
      <c r="A118" s="727"/>
      <c r="B118" s="727" t="s">
        <v>576</v>
      </c>
      <c r="C118" s="727" t="s">
        <v>445</v>
      </c>
      <c r="K118" s="734"/>
      <c r="L118" s="729"/>
      <c r="M118" s="729"/>
      <c r="N118" s="729"/>
    </row>
    <row r="119" spans="1:14" ht="12.75">
      <c r="A119" s="727"/>
      <c r="B119" s="727" t="s">
        <v>577</v>
      </c>
      <c r="C119" s="727" t="s">
        <v>370</v>
      </c>
      <c r="K119" s="733"/>
      <c r="L119" s="733"/>
      <c r="M119" s="733"/>
      <c r="N119" s="733"/>
    </row>
    <row r="120" spans="1:14" ht="12.75">
      <c r="A120" s="727"/>
      <c r="B120" s="727" t="s">
        <v>578</v>
      </c>
      <c r="C120" s="727" t="s">
        <v>400</v>
      </c>
      <c r="K120" s="734"/>
      <c r="L120" s="729"/>
      <c r="M120" s="729"/>
      <c r="N120" s="729"/>
    </row>
    <row r="121" spans="1:14" ht="12.75">
      <c r="A121" s="727"/>
      <c r="B121" s="727" t="s">
        <v>579</v>
      </c>
      <c r="C121" s="727" t="s">
        <v>401</v>
      </c>
      <c r="K121" s="734"/>
      <c r="L121" s="729"/>
      <c r="M121" s="729"/>
      <c r="N121" s="729"/>
    </row>
    <row r="122" spans="1:14" ht="12.75">
      <c r="A122" s="727"/>
      <c r="B122" s="727" t="s">
        <v>580</v>
      </c>
      <c r="C122" s="727" t="s">
        <v>402</v>
      </c>
      <c r="K122" s="734"/>
      <c r="L122" s="729"/>
      <c r="M122" s="729"/>
      <c r="N122" s="729"/>
    </row>
    <row r="123" spans="1:14" ht="12.75">
      <c r="A123" s="727"/>
      <c r="B123" s="727" t="s">
        <v>581</v>
      </c>
      <c r="C123" s="727" t="s">
        <v>403</v>
      </c>
      <c r="K123" s="734"/>
      <c r="L123" s="729"/>
      <c r="M123" s="729"/>
      <c r="N123" s="729"/>
    </row>
    <row r="124" spans="1:14" ht="12.75">
      <c r="A124" s="727"/>
      <c r="B124" s="727" t="s">
        <v>582</v>
      </c>
      <c r="C124" s="727" t="s">
        <v>447</v>
      </c>
      <c r="K124" s="734"/>
      <c r="L124" s="729"/>
      <c r="M124" s="729"/>
      <c r="N124" s="729"/>
    </row>
    <row r="125" spans="1:14" ht="12.75">
      <c r="A125" s="727"/>
      <c r="B125" s="727" t="s">
        <v>583</v>
      </c>
      <c r="C125" s="727" t="s">
        <v>448</v>
      </c>
      <c r="K125" s="734"/>
      <c r="L125" s="729"/>
      <c r="M125" s="729"/>
      <c r="N125" s="729"/>
    </row>
    <row r="126" spans="1:14" ht="12.75">
      <c r="A126" s="727"/>
      <c r="B126" s="727" t="s">
        <v>584</v>
      </c>
      <c r="C126" s="727" t="s">
        <v>449</v>
      </c>
      <c r="K126" s="734"/>
      <c r="L126" s="729"/>
      <c r="M126" s="729"/>
      <c r="N126" s="729"/>
    </row>
    <row r="127" spans="1:14" ht="12.75">
      <c r="A127" s="727"/>
      <c r="B127" s="727" t="s">
        <v>585</v>
      </c>
      <c r="C127" s="727" t="s">
        <v>450</v>
      </c>
      <c r="K127" s="734"/>
      <c r="L127" s="729"/>
      <c r="M127" s="729"/>
      <c r="N127" s="729"/>
    </row>
    <row r="128" spans="1:14" ht="12.75">
      <c r="A128" s="727"/>
      <c r="B128" s="727" t="s">
        <v>586</v>
      </c>
      <c r="C128" s="727" t="s">
        <v>451</v>
      </c>
      <c r="K128" s="734"/>
      <c r="L128" s="729"/>
      <c r="M128" s="729"/>
      <c r="N128" s="729"/>
    </row>
    <row r="129" spans="1:14" ht="12.75">
      <c r="A129" s="727"/>
      <c r="B129" s="727" t="s">
        <v>587</v>
      </c>
      <c r="C129" s="727" t="s">
        <v>452</v>
      </c>
      <c r="K129" s="734"/>
      <c r="L129" s="729"/>
      <c r="M129" s="729"/>
      <c r="N129" s="729"/>
    </row>
    <row r="130" spans="1:14" ht="12.75">
      <c r="A130" s="727"/>
      <c r="B130" s="727" t="s">
        <v>588</v>
      </c>
      <c r="C130" s="727" t="s">
        <v>453</v>
      </c>
      <c r="K130" s="734"/>
      <c r="L130" s="729"/>
      <c r="M130" s="729"/>
      <c r="N130" s="729"/>
    </row>
    <row r="131" spans="1:14" ht="12.75">
      <c r="A131" s="727"/>
      <c r="B131" s="727" t="s">
        <v>589</v>
      </c>
      <c r="C131" s="727" t="s">
        <v>455</v>
      </c>
      <c r="K131" s="733"/>
      <c r="L131" s="733"/>
      <c r="M131" s="733"/>
      <c r="N131" s="733"/>
    </row>
    <row r="132" spans="1:14" ht="12.75">
      <c r="A132" s="727"/>
      <c r="B132" s="727" t="s">
        <v>590</v>
      </c>
      <c r="C132" s="727" t="s">
        <v>454</v>
      </c>
      <c r="K132" s="734"/>
      <c r="L132" s="729"/>
      <c r="M132" s="729"/>
      <c r="N132" s="729"/>
    </row>
    <row r="133" spans="1:14" ht="12.75">
      <c r="A133" s="727"/>
      <c r="B133" s="727" t="s">
        <v>591</v>
      </c>
      <c r="C133" s="727" t="s">
        <v>404</v>
      </c>
      <c r="K133" s="733"/>
      <c r="L133" s="733"/>
      <c r="M133" s="733"/>
      <c r="N133" s="733"/>
    </row>
    <row r="134" spans="1:14" ht="12.75">
      <c r="A134" s="727"/>
      <c r="B134" s="727" t="s">
        <v>592</v>
      </c>
      <c r="C134" s="727" t="s">
        <v>405</v>
      </c>
      <c r="K134" s="734"/>
      <c r="L134" s="729"/>
      <c r="M134" s="729"/>
      <c r="N134" s="729"/>
    </row>
    <row r="135" spans="1:14" ht="12.75">
      <c r="A135" s="727"/>
      <c r="B135" s="727" t="s">
        <v>593</v>
      </c>
      <c r="C135" s="727" t="s">
        <v>456</v>
      </c>
      <c r="K135" s="734"/>
      <c r="L135" s="729"/>
      <c r="M135" s="729"/>
      <c r="N135" s="729"/>
    </row>
    <row r="136" spans="1:14" ht="12.75">
      <c r="A136" s="727"/>
      <c r="B136" s="727" t="s">
        <v>594</v>
      </c>
      <c r="C136" s="727" t="s">
        <v>409</v>
      </c>
      <c r="K136" s="733"/>
      <c r="L136" s="733"/>
      <c r="M136" s="733"/>
      <c r="N136" s="733"/>
    </row>
    <row r="137" spans="1:14" ht="12.75">
      <c r="A137" s="727"/>
      <c r="B137" s="727" t="s">
        <v>595</v>
      </c>
      <c r="C137" s="727" t="s">
        <v>410</v>
      </c>
      <c r="K137" s="734"/>
      <c r="L137" s="729"/>
      <c r="M137" s="729"/>
      <c r="N137" s="729"/>
    </row>
    <row r="138" spans="1:14" ht="12.75">
      <c r="A138" s="727"/>
      <c r="B138" s="727" t="s">
        <v>596</v>
      </c>
      <c r="C138" s="727" t="s">
        <v>411</v>
      </c>
      <c r="K138" s="733"/>
      <c r="L138" s="733"/>
      <c r="M138" s="733"/>
      <c r="N138" s="733"/>
    </row>
    <row r="139" spans="1:14" ht="12.75">
      <c r="A139" s="727"/>
      <c r="B139" s="727" t="s">
        <v>597</v>
      </c>
      <c r="C139" s="727" t="s">
        <v>412</v>
      </c>
      <c r="K139" s="734"/>
      <c r="L139" s="729"/>
      <c r="M139" s="729"/>
      <c r="N139" s="729"/>
    </row>
    <row r="140" spans="1:14" ht="12.75">
      <c r="A140" s="727"/>
      <c r="B140" s="727" t="s">
        <v>598</v>
      </c>
      <c r="C140" s="727" t="s">
        <v>413</v>
      </c>
      <c r="K140" s="734"/>
      <c r="L140" s="729"/>
      <c r="M140" s="729"/>
      <c r="N140" s="729"/>
    </row>
    <row r="141" spans="1:14" ht="12.75">
      <c r="A141" s="727"/>
      <c r="B141" s="727" t="s">
        <v>599</v>
      </c>
      <c r="C141" s="727" t="s">
        <v>414</v>
      </c>
      <c r="K141" s="734"/>
      <c r="L141" s="729"/>
      <c r="M141" s="729"/>
      <c r="N141" s="729"/>
    </row>
    <row r="142" spans="1:14" ht="12.75">
      <c r="K142" s="733"/>
      <c r="L142" s="733"/>
      <c r="M142" s="733"/>
      <c r="N142" s="733"/>
    </row>
    <row r="143" spans="1:14" ht="12.75">
      <c r="K143" s="734"/>
      <c r="L143" s="729"/>
      <c r="M143" s="729"/>
      <c r="N143" s="729"/>
    </row>
    <row r="144" spans="1:14" ht="12.75">
      <c r="K144" s="733"/>
      <c r="L144" s="733"/>
      <c r="M144" s="733"/>
      <c r="N144" s="733"/>
    </row>
    <row r="145" spans="11:14" ht="12.75">
      <c r="K145" s="734"/>
      <c r="L145" s="729"/>
      <c r="M145" s="729"/>
      <c r="N145" s="729"/>
    </row>
    <row r="146" spans="11:14" ht="12.75">
      <c r="K146" s="734"/>
      <c r="L146" s="729"/>
      <c r="M146" s="729"/>
      <c r="N146" s="729"/>
    </row>
    <row r="147" spans="11:14" ht="12.75">
      <c r="K147" s="734"/>
      <c r="L147" s="729"/>
      <c r="M147" s="729"/>
      <c r="N147" s="729"/>
    </row>
    <row r="148" spans="11:14" ht="12.75">
      <c r="K148" s="734"/>
      <c r="L148" s="729"/>
      <c r="M148" s="729"/>
      <c r="N148" s="729"/>
    </row>
    <row r="149" spans="11:14" ht="12.75">
      <c r="K149" s="734"/>
      <c r="L149" s="729"/>
      <c r="M149" s="729"/>
      <c r="N149" s="729"/>
    </row>
    <row r="150" spans="11:14" ht="12.75">
      <c r="K150" s="734"/>
      <c r="L150" s="729"/>
      <c r="M150" s="729"/>
      <c r="N150" s="729"/>
    </row>
    <row r="151" spans="11:14" ht="12.75">
      <c r="K151" s="734"/>
      <c r="L151" s="729"/>
      <c r="M151" s="729"/>
      <c r="N151" s="729"/>
    </row>
    <row r="152" spans="11:14" ht="12.75">
      <c r="K152" s="734"/>
      <c r="L152" s="729"/>
      <c r="M152" s="729"/>
      <c r="N152" s="729"/>
    </row>
    <row r="153" spans="11:14" ht="12.75">
      <c r="K153" s="734"/>
      <c r="L153" s="729"/>
      <c r="M153" s="729"/>
      <c r="N153" s="729"/>
    </row>
    <row r="154" spans="11:14" ht="12.75">
      <c r="K154" s="733"/>
      <c r="L154" s="733"/>
      <c r="M154" s="733"/>
      <c r="N154" s="733"/>
    </row>
    <row r="155" spans="11:14" ht="12.75">
      <c r="K155" s="734"/>
      <c r="L155" s="729"/>
      <c r="M155" s="729"/>
      <c r="N155" s="729"/>
    </row>
    <row r="156" spans="11:14" ht="12.75">
      <c r="K156" s="734"/>
      <c r="L156" s="729"/>
      <c r="M156" s="729"/>
      <c r="N156" s="729"/>
    </row>
    <row r="157" spans="11:14" ht="12.75">
      <c r="K157" s="733"/>
      <c r="L157" s="733"/>
      <c r="M157" s="733"/>
      <c r="N157" s="733"/>
    </row>
    <row r="158" spans="11:14" ht="12.75">
      <c r="K158" s="734"/>
      <c r="L158" s="729"/>
      <c r="M158" s="729"/>
      <c r="N158" s="729"/>
    </row>
    <row r="159" spans="11:14" ht="12.75">
      <c r="K159" s="734"/>
      <c r="L159" s="729"/>
      <c r="M159" s="729"/>
      <c r="N159" s="729"/>
    </row>
    <row r="160" spans="11:14" ht="12.75">
      <c r="K160" s="734"/>
      <c r="L160" s="729"/>
      <c r="M160" s="729"/>
      <c r="N160" s="729"/>
    </row>
    <row r="161" spans="11:14" ht="12.75">
      <c r="K161" s="734"/>
      <c r="L161" s="729"/>
      <c r="M161" s="729"/>
      <c r="N161" s="729"/>
    </row>
    <row r="162" spans="11:14" ht="12.75">
      <c r="K162" s="734"/>
      <c r="L162" s="729"/>
      <c r="M162" s="729"/>
      <c r="N162" s="729"/>
    </row>
    <row r="163" spans="11:14" ht="12.75">
      <c r="K163" s="734"/>
      <c r="L163" s="729"/>
      <c r="M163" s="729"/>
      <c r="N163" s="729"/>
    </row>
    <row r="164" spans="11:14" ht="12.75">
      <c r="K164" s="734"/>
      <c r="L164" s="729"/>
      <c r="M164" s="729"/>
      <c r="N164" s="72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zoomScale="80" zoomScaleNormal="80" workbookViewId="0">
      <selection activeCell="H9" sqref="H9"/>
    </sheetView>
  </sheetViews>
  <sheetFormatPr defaultRowHeight="12"/>
  <cols>
    <col min="1" max="1" width="37" customWidth="1"/>
    <col min="2" max="2" width="9" customWidth="1"/>
  </cols>
  <sheetData>
    <row r="1" spans="1:8" ht="15">
      <c r="A1" s="740" t="s">
        <v>619</v>
      </c>
      <c r="B1" s="740"/>
      <c r="C1" s="740"/>
      <c r="D1" s="740"/>
      <c r="E1" s="740"/>
      <c r="F1" s="740"/>
      <c r="G1" s="740"/>
      <c r="H1" s="740"/>
    </row>
    <row r="2" spans="1:8" ht="15">
      <c r="A2" s="740"/>
      <c r="B2" s="752" t="s">
        <v>620</v>
      </c>
      <c r="C2" s="752" t="s">
        <v>621</v>
      </c>
      <c r="D2" s="752" t="s">
        <v>622</v>
      </c>
      <c r="E2" s="752" t="s">
        <v>623</v>
      </c>
      <c r="F2" s="752" t="s">
        <v>624</v>
      </c>
      <c r="G2" s="740"/>
      <c r="H2" s="740"/>
    </row>
    <row r="3" spans="1:8" ht="15">
      <c r="A3" s="739" t="s">
        <v>625</v>
      </c>
      <c r="B3" s="740"/>
      <c r="C3" s="740"/>
      <c r="D3" s="740"/>
      <c r="E3" s="740"/>
      <c r="F3" s="740"/>
      <c r="G3" s="740"/>
      <c r="H3" s="740"/>
    </row>
    <row r="4" spans="1:8" ht="15">
      <c r="A4" s="740" t="s">
        <v>626</v>
      </c>
      <c r="B4" s="741"/>
      <c r="C4" s="741"/>
      <c r="D4" s="741"/>
      <c r="E4" s="741"/>
      <c r="F4" s="741"/>
      <c r="G4" s="741"/>
      <c r="H4" s="741">
        <f>SUM(B4:G4)</f>
        <v>0</v>
      </c>
    </row>
    <row r="5" spans="1:8" ht="15">
      <c r="A5" s="740" t="s">
        <v>242</v>
      </c>
      <c r="B5" s="741"/>
      <c r="C5" s="741"/>
      <c r="D5" s="741"/>
      <c r="E5" s="741"/>
      <c r="F5" s="741"/>
      <c r="G5" s="741"/>
      <c r="H5" s="741">
        <f>SUM(B5:G5)</f>
        <v>0</v>
      </c>
    </row>
    <row r="6" spans="1:8" ht="15">
      <c r="A6" s="740" t="s">
        <v>246</v>
      </c>
      <c r="B6" s="741"/>
      <c r="C6" s="741"/>
      <c r="D6" s="741"/>
      <c r="E6" s="741"/>
      <c r="F6" s="741"/>
      <c r="G6" s="741"/>
      <c r="H6" s="741">
        <f>SUM(B6:G6)</f>
        <v>0</v>
      </c>
    </row>
    <row r="7" spans="1:8" ht="15">
      <c r="A7" s="740" t="s">
        <v>248</v>
      </c>
      <c r="B7" s="741"/>
      <c r="C7" s="741"/>
      <c r="D7" s="741"/>
      <c r="E7" s="741"/>
      <c r="F7" s="741"/>
      <c r="G7" s="741"/>
      <c r="H7" s="741">
        <f>SUM(B7:G7)</f>
        <v>0</v>
      </c>
    </row>
    <row r="8" spans="1:8" ht="15">
      <c r="A8" s="740" t="s">
        <v>627</v>
      </c>
      <c r="B8" s="741">
        <f>SUM(B4:B7)</f>
        <v>0</v>
      </c>
      <c r="C8" s="741">
        <f t="shared" ref="C8:F8" si="0">SUM(C4:C7)</f>
        <v>0</v>
      </c>
      <c r="D8" s="741">
        <f t="shared" si="0"/>
        <v>0</v>
      </c>
      <c r="E8" s="741">
        <f t="shared" si="0"/>
        <v>0</v>
      </c>
      <c r="F8" s="741">
        <f t="shared" si="0"/>
        <v>0</v>
      </c>
      <c r="G8" s="741"/>
      <c r="H8" s="741">
        <f>SUM(H4:H7)</f>
        <v>0</v>
      </c>
    </row>
    <row r="9" spans="1:8" ht="15">
      <c r="A9" s="742" t="s">
        <v>628</v>
      </c>
      <c r="B9" s="743">
        <f>B8*0.59</f>
        <v>0</v>
      </c>
      <c r="C9" s="743">
        <f t="shared" ref="C9:F9" si="1">C8*0.59</f>
        <v>0</v>
      </c>
      <c r="D9" s="743">
        <f t="shared" si="1"/>
        <v>0</v>
      </c>
      <c r="E9" s="743">
        <f t="shared" si="1"/>
        <v>0</v>
      </c>
      <c r="F9" s="743">
        <f t="shared" si="1"/>
        <v>0</v>
      </c>
      <c r="G9" s="743"/>
      <c r="H9" s="743">
        <f>H8*0.59</f>
        <v>0</v>
      </c>
    </row>
    <row r="10" spans="1:8" ht="15">
      <c r="A10" s="742"/>
      <c r="B10" s="743"/>
      <c r="C10" s="743"/>
      <c r="D10" s="743"/>
      <c r="E10" s="743"/>
      <c r="F10" s="743"/>
      <c r="G10" s="743"/>
      <c r="H10" s="743"/>
    </row>
    <row r="11" spans="1:8" ht="15">
      <c r="A11" s="739" t="s">
        <v>638</v>
      </c>
      <c r="B11" s="740"/>
      <c r="C11" s="740"/>
      <c r="D11" s="740"/>
      <c r="E11" s="740"/>
      <c r="F11" s="740"/>
      <c r="G11" s="740"/>
      <c r="H11" s="740"/>
    </row>
    <row r="12" spans="1:8" ht="15">
      <c r="A12" s="740" t="s">
        <v>629</v>
      </c>
      <c r="B12" s="741">
        <v>0</v>
      </c>
      <c r="C12" s="741">
        <v>0</v>
      </c>
      <c r="D12" s="741">
        <v>0</v>
      </c>
      <c r="E12" s="741">
        <v>0</v>
      </c>
      <c r="F12" s="741">
        <v>0</v>
      </c>
      <c r="G12" s="741"/>
      <c r="H12" s="741">
        <f>SUM(B12:G12)</f>
        <v>0</v>
      </c>
    </row>
    <row r="13" spans="1:8" ht="15">
      <c r="A13" s="740" t="s">
        <v>289</v>
      </c>
      <c r="B13" s="741">
        <v>0</v>
      </c>
      <c r="C13" s="741">
        <v>0</v>
      </c>
      <c r="D13" s="741">
        <v>0</v>
      </c>
      <c r="E13" s="741">
        <v>0</v>
      </c>
      <c r="F13" s="741">
        <v>0</v>
      </c>
      <c r="G13" s="741"/>
      <c r="H13" s="741">
        <f>SUM(B13:G13)</f>
        <v>0</v>
      </c>
    </row>
    <row r="14" spans="1:8" ht="15">
      <c r="A14" s="740" t="s">
        <v>20</v>
      </c>
      <c r="B14" s="741">
        <v>0</v>
      </c>
      <c r="C14" s="741">
        <v>0</v>
      </c>
      <c r="D14" s="741">
        <v>0</v>
      </c>
      <c r="E14" s="741">
        <v>0</v>
      </c>
      <c r="F14" s="741">
        <v>0</v>
      </c>
      <c r="G14" s="741"/>
      <c r="H14" s="741">
        <f>SUM(B14:G14)</f>
        <v>0</v>
      </c>
    </row>
    <row r="15" spans="1:8" ht="15">
      <c r="A15" s="740" t="s">
        <v>627</v>
      </c>
      <c r="B15" s="744">
        <f>SUM(B12:B14)</f>
        <v>0</v>
      </c>
      <c r="C15" s="744">
        <f t="shared" ref="C15:F15" si="2">SUM(C12:C14)</f>
        <v>0</v>
      </c>
      <c r="D15" s="744">
        <f t="shared" si="2"/>
        <v>0</v>
      </c>
      <c r="E15" s="744">
        <f t="shared" si="2"/>
        <v>0</v>
      </c>
      <c r="F15" s="744">
        <f t="shared" si="2"/>
        <v>0</v>
      </c>
      <c r="G15" s="744"/>
      <c r="H15" s="744">
        <f>SUM(H12:H14)</f>
        <v>0</v>
      </c>
    </row>
    <row r="16" spans="1:8" ht="15">
      <c r="A16" s="742" t="s">
        <v>628</v>
      </c>
      <c r="B16" s="743">
        <v>0</v>
      </c>
      <c r="C16" s="743">
        <v>0</v>
      </c>
      <c r="D16" s="743">
        <v>0</v>
      </c>
      <c r="E16" s="743">
        <v>0</v>
      </c>
      <c r="F16" s="743">
        <v>0</v>
      </c>
      <c r="G16" s="745"/>
      <c r="H16" s="745">
        <f>SUM(B16:G16)</f>
        <v>0</v>
      </c>
    </row>
    <row r="17" spans="1:8" ht="15">
      <c r="A17" s="740"/>
      <c r="B17" s="740"/>
      <c r="C17" s="740"/>
      <c r="D17" s="740"/>
      <c r="E17" s="740"/>
      <c r="F17" s="740"/>
      <c r="G17" s="740"/>
      <c r="H17" s="740"/>
    </row>
    <row r="18" spans="1:8" ht="15">
      <c r="A18" s="742" t="s">
        <v>630</v>
      </c>
      <c r="B18" s="740"/>
      <c r="C18" s="740"/>
      <c r="D18" s="740"/>
      <c r="E18" s="740"/>
      <c r="F18" s="740"/>
      <c r="G18" s="740"/>
      <c r="H18" s="740"/>
    </row>
    <row r="19" spans="1:8" ht="15">
      <c r="A19" s="746" t="s">
        <v>632</v>
      </c>
      <c r="B19" s="741">
        <v>0</v>
      </c>
      <c r="C19" s="741">
        <v>0</v>
      </c>
      <c r="D19" s="741">
        <v>0</v>
      </c>
      <c r="E19" s="741">
        <v>0</v>
      </c>
      <c r="F19" s="741">
        <v>0</v>
      </c>
      <c r="G19" s="741"/>
      <c r="H19" s="741">
        <f t="shared" ref="H19:H30" si="3">SUM(B19:G19)</f>
        <v>0</v>
      </c>
    </row>
    <row r="20" spans="1:8" ht="15">
      <c r="A20" s="746" t="s">
        <v>633</v>
      </c>
      <c r="B20" s="741">
        <v>0</v>
      </c>
      <c r="C20" s="741">
        <v>0</v>
      </c>
      <c r="D20" s="741">
        <v>0</v>
      </c>
      <c r="E20" s="741">
        <v>0</v>
      </c>
      <c r="F20" s="741">
        <v>0</v>
      </c>
      <c r="G20" s="741"/>
      <c r="H20" s="741">
        <f t="shared" si="3"/>
        <v>0</v>
      </c>
    </row>
    <row r="21" spans="1:8" ht="15">
      <c r="A21" s="746" t="s">
        <v>634</v>
      </c>
      <c r="B21" s="741">
        <v>0</v>
      </c>
      <c r="C21" s="741">
        <v>0</v>
      </c>
      <c r="D21" s="741">
        <v>0</v>
      </c>
      <c r="E21" s="741">
        <v>0</v>
      </c>
      <c r="F21" s="741">
        <v>0</v>
      </c>
      <c r="G21" s="741"/>
      <c r="H21" s="741">
        <f t="shared" si="3"/>
        <v>0</v>
      </c>
    </row>
    <row r="22" spans="1:8" ht="15">
      <c r="A22" s="746" t="s">
        <v>635</v>
      </c>
      <c r="B22" s="741">
        <v>0</v>
      </c>
      <c r="C22" s="741">
        <v>0</v>
      </c>
      <c r="D22" s="741">
        <v>0</v>
      </c>
      <c r="E22" s="741">
        <v>0</v>
      </c>
      <c r="F22" s="741">
        <v>0</v>
      </c>
      <c r="G22" s="741"/>
      <c r="H22" s="741">
        <f t="shared" si="3"/>
        <v>0</v>
      </c>
    </row>
    <row r="23" spans="1:8" ht="15">
      <c r="A23" s="746" t="s">
        <v>636</v>
      </c>
      <c r="B23" s="741">
        <v>0</v>
      </c>
      <c r="C23" s="741">
        <v>0</v>
      </c>
      <c r="D23" s="741">
        <v>0</v>
      </c>
      <c r="E23" s="741">
        <v>0</v>
      </c>
      <c r="F23" s="741">
        <v>0</v>
      </c>
      <c r="G23" s="741"/>
      <c r="H23" s="741">
        <f t="shared" si="3"/>
        <v>0</v>
      </c>
    </row>
    <row r="24" spans="1:8" ht="15">
      <c r="A24" s="746" t="s">
        <v>637</v>
      </c>
      <c r="B24" s="741">
        <v>0</v>
      </c>
      <c r="C24" s="741">
        <v>0</v>
      </c>
      <c r="D24" s="741">
        <v>0</v>
      </c>
      <c r="E24" s="741">
        <v>0</v>
      </c>
      <c r="F24" s="741">
        <v>0</v>
      </c>
      <c r="G24" s="741"/>
      <c r="H24" s="741">
        <f t="shared" si="3"/>
        <v>0</v>
      </c>
    </row>
    <row r="25" spans="1:8" ht="15">
      <c r="A25" s="746"/>
      <c r="B25" s="741"/>
      <c r="C25" s="741"/>
      <c r="D25" s="741"/>
      <c r="E25" s="741"/>
      <c r="F25" s="741"/>
      <c r="G25" s="741"/>
      <c r="H25" s="741">
        <f t="shared" si="3"/>
        <v>0</v>
      </c>
    </row>
    <row r="26" spans="1:8" ht="15">
      <c r="A26" s="740"/>
      <c r="B26" s="741"/>
      <c r="C26" s="741"/>
      <c r="D26" s="741"/>
      <c r="E26" s="741"/>
      <c r="F26" s="741"/>
      <c r="G26" s="741"/>
      <c r="H26" s="741">
        <f t="shared" si="3"/>
        <v>0</v>
      </c>
    </row>
    <row r="27" spans="1:8" ht="15">
      <c r="A27" s="740"/>
      <c r="B27" s="741"/>
      <c r="C27" s="741"/>
      <c r="D27" s="741"/>
      <c r="E27" s="741"/>
      <c r="F27" s="741"/>
      <c r="G27" s="741"/>
      <c r="H27" s="741">
        <f t="shared" si="3"/>
        <v>0</v>
      </c>
    </row>
    <row r="28" spans="1:8" ht="15">
      <c r="A28" s="740"/>
      <c r="B28" s="741"/>
      <c r="C28" s="741"/>
      <c r="D28" s="741"/>
      <c r="E28" s="741"/>
      <c r="F28" s="741"/>
      <c r="G28" s="741"/>
      <c r="H28" s="741">
        <f t="shared" si="3"/>
        <v>0</v>
      </c>
    </row>
    <row r="29" spans="1:8" ht="15">
      <c r="A29" s="740"/>
      <c r="B29" s="741"/>
      <c r="C29" s="741"/>
      <c r="D29" s="741"/>
      <c r="E29" s="741"/>
      <c r="F29" s="741"/>
      <c r="G29" s="741"/>
      <c r="H29" s="741">
        <f t="shared" si="3"/>
        <v>0</v>
      </c>
    </row>
    <row r="30" spans="1:8" ht="15">
      <c r="A30" s="740"/>
      <c r="B30" s="741"/>
      <c r="C30" s="741"/>
      <c r="D30" s="741"/>
      <c r="E30" s="741"/>
      <c r="F30" s="741"/>
      <c r="G30" s="741"/>
      <c r="H30" s="741">
        <f t="shared" si="3"/>
        <v>0</v>
      </c>
    </row>
    <row r="31" spans="1:8" ht="15">
      <c r="A31" s="740" t="s">
        <v>627</v>
      </c>
      <c r="B31" s="741">
        <f>SUM(B19:B30)</f>
        <v>0</v>
      </c>
      <c r="C31" s="741">
        <f t="shared" ref="C31:F31" si="4">SUM(C19:C30)</f>
        <v>0</v>
      </c>
      <c r="D31" s="741">
        <f t="shared" si="4"/>
        <v>0</v>
      </c>
      <c r="E31" s="741">
        <f t="shared" si="4"/>
        <v>0</v>
      </c>
      <c r="F31" s="741">
        <f t="shared" si="4"/>
        <v>0</v>
      </c>
      <c r="G31" s="741"/>
      <c r="H31" s="741">
        <f t="shared" ref="H31" si="5">SUM(H19:H30)</f>
        <v>0</v>
      </c>
    </row>
    <row r="32" spans="1:8" ht="15">
      <c r="A32" s="742" t="s">
        <v>628</v>
      </c>
      <c r="B32" s="745">
        <f>B31*0.59</f>
        <v>0</v>
      </c>
      <c r="C32" s="745">
        <f t="shared" ref="C32:F32" si="6">C31*0.59</f>
        <v>0</v>
      </c>
      <c r="D32" s="745">
        <f t="shared" si="6"/>
        <v>0</v>
      </c>
      <c r="E32" s="745">
        <f t="shared" si="6"/>
        <v>0</v>
      </c>
      <c r="F32" s="745">
        <f t="shared" si="6"/>
        <v>0</v>
      </c>
      <c r="G32" s="745"/>
      <c r="H32" s="745">
        <f>H31*0.59</f>
        <v>0</v>
      </c>
    </row>
    <row r="33" spans="1:8" ht="15">
      <c r="A33" s="740"/>
      <c r="B33" s="740"/>
      <c r="C33" s="740"/>
      <c r="D33" s="740"/>
      <c r="E33" s="740"/>
      <c r="F33" s="740"/>
      <c r="G33" s="740"/>
      <c r="H33" s="740"/>
    </row>
    <row r="34" spans="1:8" ht="15">
      <c r="A34" s="742" t="s">
        <v>631</v>
      </c>
      <c r="B34" s="745">
        <f>B9+B16+B32</f>
        <v>0</v>
      </c>
      <c r="C34" s="745">
        <f t="shared" ref="C34:F34" si="7">C9+C16+C32</f>
        <v>0</v>
      </c>
      <c r="D34" s="745">
        <f t="shared" si="7"/>
        <v>0</v>
      </c>
      <c r="E34" s="745">
        <f t="shared" si="7"/>
        <v>0</v>
      </c>
      <c r="F34" s="745">
        <f t="shared" si="7"/>
        <v>0</v>
      </c>
      <c r="G34" s="745"/>
      <c r="H34" s="745">
        <f t="shared" ref="H34" si="8">H9+H16+H32</f>
        <v>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J87"/>
  <sheetViews>
    <sheetView showGridLines="0" zoomScale="80" zoomScaleNormal="80" zoomScaleSheetLayoutView="85" workbookViewId="0">
      <selection activeCell="O44" sqref="O44"/>
    </sheetView>
  </sheetViews>
  <sheetFormatPr defaultColWidth="14" defaultRowHeight="11.25"/>
  <cols>
    <col min="1" max="1" width="7.875" style="9" customWidth="1"/>
    <col min="2" max="2" width="11.125" style="9" customWidth="1"/>
    <col min="3" max="3" width="5.5" style="9" customWidth="1"/>
    <col min="4" max="4" width="5" style="9" customWidth="1"/>
    <col min="5" max="5" width="4.875" style="9" customWidth="1"/>
    <col min="6" max="6" width="3.25" style="9" customWidth="1"/>
    <col min="7" max="7" width="20.625" style="9" customWidth="1"/>
    <col min="8" max="8" width="7.875" style="9" customWidth="1"/>
    <col min="9" max="9" width="9.125" style="9" customWidth="1"/>
    <col min="10" max="10" width="5.875" style="9" customWidth="1"/>
    <col min="11" max="11" width="4.875" style="9" customWidth="1"/>
    <col min="12" max="12" width="3.5" style="9" customWidth="1"/>
    <col min="13" max="13" width="3.375" style="9" customWidth="1"/>
    <col min="14" max="14" width="7.75" style="9" customWidth="1"/>
    <col min="15" max="15" width="20.25" style="9" customWidth="1"/>
    <col min="16" max="16" width="9.625" style="9" customWidth="1"/>
    <col min="17" max="16384" width="14" style="9"/>
  </cols>
  <sheetData>
    <row r="1" spans="1:18" s="13" customFormat="1" ht="20.25" customHeight="1">
      <c r="A1" s="106" t="s">
        <v>304</v>
      </c>
      <c r="B1" s="35"/>
      <c r="C1" s="283"/>
      <c r="D1" s="283"/>
      <c r="G1" s="284"/>
      <c r="H1" s="41"/>
      <c r="I1" s="36"/>
      <c r="J1" s="36"/>
      <c r="N1" s="56"/>
      <c r="O1" s="445" t="s">
        <v>204</v>
      </c>
      <c r="P1" s="54"/>
      <c r="Q1" s="15"/>
      <c r="R1" s="51"/>
    </row>
    <row r="2" spans="1:18" s="13" customFormat="1" ht="14.25" customHeight="1">
      <c r="A2" s="83" t="s">
        <v>1</v>
      </c>
      <c r="B2" s="58"/>
      <c r="C2" s="285"/>
      <c r="D2" s="285"/>
      <c r="E2" s="59"/>
      <c r="F2" s="59"/>
      <c r="G2" s="59"/>
      <c r="H2" s="245" t="s">
        <v>22</v>
      </c>
      <c r="I2" s="60"/>
      <c r="J2" s="60"/>
      <c r="K2" s="61"/>
      <c r="L2" s="61"/>
      <c r="M2" s="61"/>
      <c r="N2" s="61"/>
      <c r="O2" s="62"/>
      <c r="P2" s="54"/>
      <c r="Q2" s="15"/>
      <c r="R2" s="51"/>
    </row>
    <row r="3" spans="1:18" s="13" customFormat="1" ht="14.25" customHeight="1">
      <c r="A3" s="84" t="s">
        <v>138</v>
      </c>
      <c r="B3" s="29"/>
      <c r="C3" s="286"/>
      <c r="D3" s="286"/>
      <c r="E3" s="30"/>
      <c r="F3" s="30"/>
      <c r="G3" s="30"/>
      <c r="H3" s="230" t="s">
        <v>57</v>
      </c>
      <c r="I3" s="871" t="s">
        <v>63</v>
      </c>
      <c r="J3" s="871"/>
      <c r="K3" s="232"/>
      <c r="L3" s="231" t="s">
        <v>60</v>
      </c>
      <c r="M3" s="231"/>
      <c r="N3" s="231"/>
      <c r="O3" s="233"/>
      <c r="P3" s="54"/>
      <c r="Q3" s="15"/>
      <c r="R3" s="51"/>
    </row>
    <row r="4" spans="1:18" s="13" customFormat="1" ht="14.25" customHeight="1">
      <c r="A4" s="76"/>
      <c r="B4" s="17"/>
      <c r="C4" s="17"/>
      <c r="D4" s="17"/>
      <c r="E4" s="18"/>
      <c r="F4" s="18"/>
      <c r="G4" s="18"/>
      <c r="H4" s="228" t="s">
        <v>58</v>
      </c>
      <c r="I4" s="241"/>
      <c r="J4" s="241"/>
      <c r="K4" s="241"/>
      <c r="L4" s="241" t="s">
        <v>61</v>
      </c>
      <c r="M4" s="241"/>
      <c r="N4" s="231"/>
      <c r="O4" s="233"/>
      <c r="P4" s="55"/>
      <c r="Q4" s="51"/>
      <c r="R4" s="51"/>
    </row>
    <row r="5" spans="1:18" s="13" customFormat="1" ht="14.25" customHeight="1">
      <c r="A5" s="863" t="s">
        <v>139</v>
      </c>
      <c r="B5" s="864"/>
      <c r="C5" s="864"/>
      <c r="D5" s="864"/>
      <c r="E5" s="864"/>
      <c r="F5" s="864"/>
      <c r="G5" s="865"/>
      <c r="H5" s="234" t="s">
        <v>59</v>
      </c>
      <c r="I5" s="235"/>
      <c r="J5" s="235"/>
      <c r="K5" s="235"/>
      <c r="L5" s="236" t="s">
        <v>62</v>
      </c>
      <c r="M5" s="236"/>
      <c r="N5" s="235"/>
      <c r="O5" s="237"/>
      <c r="P5" s="55"/>
      <c r="Q5" s="51"/>
      <c r="R5" s="51"/>
    </row>
    <row r="6" spans="1:18" s="13" customFormat="1" ht="14.25" customHeight="1">
      <c r="A6" s="866"/>
      <c r="B6" s="867"/>
      <c r="C6" s="867"/>
      <c r="D6" s="867"/>
      <c r="E6" s="867"/>
      <c r="F6" s="867"/>
      <c r="G6" s="868"/>
      <c r="H6" s="111"/>
      <c r="I6" s="238"/>
      <c r="J6" s="238"/>
      <c r="K6" s="239"/>
      <c r="L6" s="239"/>
      <c r="M6" s="239"/>
      <c r="N6" s="238"/>
      <c r="O6" s="240"/>
      <c r="P6" s="55"/>
      <c r="Q6" s="51"/>
      <c r="R6" s="51"/>
    </row>
    <row r="7" spans="1:18" ht="18" customHeight="1">
      <c r="A7" s="85" t="s">
        <v>90</v>
      </c>
      <c r="B7" s="63"/>
      <c r="C7" s="63"/>
      <c r="D7" s="63"/>
      <c r="E7" s="63"/>
      <c r="F7" s="63"/>
      <c r="G7" s="63"/>
      <c r="H7" s="63"/>
      <c r="I7" s="63"/>
      <c r="J7" s="64"/>
      <c r="K7" s="64"/>
      <c r="L7" s="64"/>
      <c r="M7" s="64"/>
      <c r="N7" s="64"/>
      <c r="O7" s="65"/>
      <c r="P7" s="55"/>
      <c r="Q7" s="55"/>
      <c r="R7" s="55"/>
    </row>
    <row r="8" spans="1:18" s="13" customFormat="1" ht="18" customHeight="1">
      <c r="A8" s="272">
        <f>'FTE Budget'!B2</f>
        <v>0</v>
      </c>
      <c r="B8" s="274"/>
      <c r="C8" s="287"/>
      <c r="D8" s="287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9"/>
      <c r="P8" s="51"/>
      <c r="Q8" s="51"/>
      <c r="R8" s="51"/>
    </row>
    <row r="9" spans="1:18" s="13" customFormat="1" ht="15" customHeight="1">
      <c r="A9" s="85" t="s">
        <v>91</v>
      </c>
      <c r="B9" s="66"/>
      <c r="C9" s="290"/>
      <c r="D9" s="290"/>
      <c r="E9" s="66"/>
      <c r="F9" s="66"/>
      <c r="G9" s="66"/>
      <c r="H9" s="66"/>
      <c r="I9" s="66"/>
      <c r="J9" s="291"/>
      <c r="K9" s="67"/>
      <c r="L9" s="607"/>
      <c r="M9" s="608"/>
      <c r="N9" s="609" t="s">
        <v>2</v>
      </c>
      <c r="O9" s="610" t="s">
        <v>26</v>
      </c>
      <c r="P9" s="51"/>
      <c r="Q9" s="51"/>
      <c r="R9" s="51"/>
    </row>
    <row r="10" spans="1:18" s="13" customFormat="1" ht="13.5" customHeight="1">
      <c r="A10" s="68" t="s">
        <v>24</v>
      </c>
      <c r="B10" s="51"/>
      <c r="C10" s="15"/>
      <c r="D10" s="15"/>
      <c r="E10" s="51"/>
      <c r="F10" s="51"/>
      <c r="G10" s="51"/>
      <c r="H10" s="51"/>
      <c r="I10" s="51"/>
      <c r="J10" s="292"/>
      <c r="K10" s="23"/>
      <c r="L10" s="292"/>
      <c r="M10" s="23"/>
      <c r="N10" s="23"/>
      <c r="O10" s="69"/>
      <c r="P10" s="51"/>
      <c r="Q10" s="51"/>
      <c r="R10" s="51"/>
    </row>
    <row r="11" spans="1:18" s="13" customFormat="1" ht="16.5" customHeight="1">
      <c r="A11" s="576" t="s">
        <v>143</v>
      </c>
      <c r="B11" s="301">
        <f>'FTE Budget'!B5</f>
        <v>0</v>
      </c>
      <c r="C11" s="293"/>
      <c r="D11" s="577" t="s">
        <v>38</v>
      </c>
      <c r="E11" s="91"/>
      <c r="F11" s="621">
        <f>'FTE Budget'!B6</f>
        <v>0</v>
      </c>
      <c r="G11" s="622"/>
      <c r="H11" s="623"/>
      <c r="I11" s="294"/>
      <c r="J11" s="294"/>
      <c r="K11" s="295"/>
      <c r="L11" s="295"/>
      <c r="M11" s="294"/>
      <c r="N11" s="294"/>
      <c r="O11" s="296"/>
      <c r="P11" s="51"/>
      <c r="Q11" s="51"/>
      <c r="R11" s="51"/>
    </row>
    <row r="12" spans="1:18" s="13" customFormat="1" ht="17.25" customHeight="1">
      <c r="A12" s="86" t="s">
        <v>140</v>
      </c>
      <c r="B12" s="70"/>
      <c r="C12" s="70"/>
      <c r="D12" s="70"/>
      <c r="E12" s="70"/>
      <c r="F12" s="70"/>
      <c r="G12" s="70"/>
      <c r="H12" s="575"/>
      <c r="I12" s="70"/>
      <c r="J12" s="101"/>
      <c r="K12" s="101"/>
      <c r="L12" s="101"/>
      <c r="M12" s="71"/>
      <c r="N12" s="70"/>
      <c r="O12" s="82"/>
      <c r="P12" s="51"/>
      <c r="Q12" s="51"/>
      <c r="R12" s="51"/>
    </row>
    <row r="13" spans="1:18" ht="17.25" customHeight="1">
      <c r="A13" s="87" t="s">
        <v>92</v>
      </c>
      <c r="B13" s="72"/>
      <c r="C13" s="64"/>
      <c r="D13" s="64"/>
      <c r="E13" s="64"/>
      <c r="F13" s="64"/>
      <c r="G13" s="64"/>
      <c r="H13" s="87" t="s">
        <v>88</v>
      </c>
      <c r="I13" s="64"/>
      <c r="J13" s="64"/>
      <c r="K13" s="440" t="s">
        <v>86</v>
      </c>
      <c r="L13" s="441" t="s">
        <v>87</v>
      </c>
      <c r="M13" s="270"/>
      <c r="N13" s="270"/>
      <c r="O13" s="271"/>
      <c r="P13" s="16"/>
      <c r="Q13" s="55"/>
      <c r="R13" s="55"/>
    </row>
    <row r="14" spans="1:18" ht="17.25" customHeight="1">
      <c r="A14" s="273"/>
      <c r="B14" s="720">
        <f>'FTE Budget'!B9</f>
        <v>0</v>
      </c>
      <c r="C14" s="721"/>
      <c r="D14" s="73"/>
      <c r="E14" s="73"/>
      <c r="F14" s="73"/>
      <c r="G14" s="73"/>
      <c r="H14" s="611"/>
      <c r="I14" s="297"/>
      <c r="J14" s="297"/>
      <c r="K14" s="298"/>
      <c r="L14" s="624"/>
      <c r="M14" s="612"/>
      <c r="N14" s="613"/>
      <c r="O14" s="625"/>
      <c r="P14" s="55"/>
      <c r="Q14" s="16"/>
      <c r="R14" s="55"/>
    </row>
    <row r="15" spans="1:18" ht="17.25" customHeight="1">
      <c r="A15" s="85" t="s">
        <v>93</v>
      </c>
      <c r="B15" s="64"/>
      <c r="C15" s="72"/>
      <c r="D15" s="72"/>
      <c r="E15" s="64"/>
      <c r="F15" s="64"/>
      <c r="G15" s="65"/>
      <c r="H15" s="88" t="s">
        <v>141</v>
      </c>
      <c r="I15" s="31"/>
      <c r="J15" s="31"/>
      <c r="K15" s="23"/>
      <c r="L15" s="23"/>
      <c r="M15" s="23"/>
      <c r="N15" s="23"/>
      <c r="O15" s="117"/>
      <c r="P15" s="55"/>
      <c r="Q15" s="16"/>
      <c r="R15" s="55"/>
    </row>
    <row r="16" spans="1:18" ht="17.25" customHeight="1">
      <c r="A16" s="273"/>
      <c r="B16" s="599"/>
      <c r="C16" s="600"/>
      <c r="D16" s="600"/>
      <c r="E16" s="73"/>
      <c r="F16" s="73"/>
      <c r="G16" s="74"/>
      <c r="H16" s="276"/>
      <c r="I16" s="614"/>
      <c r="J16" s="614"/>
      <c r="K16" s="614"/>
      <c r="L16" s="614"/>
      <c r="M16" s="614"/>
      <c r="N16" s="276"/>
      <c r="O16" s="299"/>
      <c r="P16" s="55"/>
      <c r="Q16" s="16"/>
      <c r="R16" s="55"/>
    </row>
    <row r="17" spans="1:19" s="13" customFormat="1" ht="17.25" customHeight="1">
      <c r="A17" s="85" t="s">
        <v>94</v>
      </c>
      <c r="B17" s="64"/>
      <c r="C17" s="72"/>
      <c r="D17" s="72"/>
      <c r="E17" s="64"/>
      <c r="F17" s="64"/>
      <c r="G17" s="65"/>
      <c r="H17" s="276"/>
      <c r="I17" s="615"/>
      <c r="J17" s="615"/>
      <c r="K17" s="614"/>
      <c r="L17" s="614"/>
      <c r="M17" s="614"/>
      <c r="N17" s="276"/>
      <c r="O17" s="299"/>
      <c r="P17" s="51"/>
      <c r="Q17" s="15"/>
      <c r="R17" s="51"/>
    </row>
    <row r="18" spans="1:19" s="13" customFormat="1" ht="17.25" customHeight="1">
      <c r="A18" s="273"/>
      <c r="B18" s="601" t="s">
        <v>264</v>
      </c>
      <c r="C18" s="602"/>
      <c r="D18" s="602"/>
      <c r="E18" s="288"/>
      <c r="F18" s="288"/>
      <c r="G18" s="289"/>
      <c r="H18" s="276"/>
      <c r="I18" s="615"/>
      <c r="J18" s="615"/>
      <c r="K18" s="614"/>
      <c r="L18" s="614"/>
      <c r="M18" s="614"/>
      <c r="N18" s="276"/>
      <c r="O18" s="299"/>
      <c r="P18" s="51"/>
      <c r="Q18" s="15"/>
      <c r="R18" s="51"/>
    </row>
    <row r="19" spans="1:19" s="13" customFormat="1" ht="17.25" customHeight="1">
      <c r="A19" s="85" t="s">
        <v>95</v>
      </c>
      <c r="B19" s="64"/>
      <c r="C19" s="72"/>
      <c r="D19" s="72"/>
      <c r="E19" s="302"/>
      <c r="F19" s="302"/>
      <c r="G19" s="303"/>
      <c r="H19" s="276"/>
      <c r="I19" s="615"/>
      <c r="J19" s="615"/>
      <c r="K19" s="614"/>
      <c r="L19" s="614"/>
      <c r="M19" s="614"/>
      <c r="N19" s="276"/>
      <c r="O19" s="299"/>
      <c r="P19" s="51"/>
      <c r="Q19" s="15"/>
      <c r="R19" s="51"/>
    </row>
    <row r="20" spans="1:19" s="13" customFormat="1" ht="17.25" customHeight="1">
      <c r="A20" s="273"/>
      <c r="B20" s="601" t="s">
        <v>3</v>
      </c>
      <c r="C20" s="603"/>
      <c r="D20" s="603"/>
      <c r="E20" s="274"/>
      <c r="F20" s="274"/>
      <c r="G20" s="275"/>
      <c r="H20" s="276"/>
      <c r="I20" s="300"/>
      <c r="J20" s="300"/>
      <c r="K20" s="276"/>
      <c r="L20" s="276"/>
      <c r="M20" s="276"/>
      <c r="N20" s="276"/>
      <c r="O20" s="299"/>
      <c r="P20" s="51"/>
      <c r="Q20" s="15"/>
      <c r="R20" s="51"/>
    </row>
    <row r="21" spans="1:19" s="13" customFormat="1" ht="17.25" customHeight="1">
      <c r="A21" s="85" t="s">
        <v>142</v>
      </c>
      <c r="B21" s="64"/>
      <c r="C21" s="72"/>
      <c r="D21" s="72"/>
      <c r="E21" s="64"/>
      <c r="F21" s="64"/>
      <c r="G21" s="65"/>
      <c r="H21" s="89" t="s">
        <v>89</v>
      </c>
      <c r="I21" s="305"/>
      <c r="J21" s="276"/>
      <c r="K21" s="276"/>
      <c r="L21" s="276"/>
      <c r="M21" s="276"/>
      <c r="N21" s="276"/>
      <c r="O21" s="299"/>
      <c r="P21" s="55"/>
      <c r="Q21" s="51"/>
      <c r="R21" s="51"/>
    </row>
    <row r="22" spans="1:19" s="13" customFormat="1" ht="17.25" customHeight="1">
      <c r="A22" s="103" t="s">
        <v>56</v>
      </c>
      <c r="B22" s="604"/>
      <c r="C22" s="605"/>
      <c r="D22" s="306"/>
      <c r="E22" s="277" t="s">
        <v>33</v>
      </c>
      <c r="F22" s="75"/>
      <c r="G22" s="606"/>
      <c r="H22" s="616"/>
      <c r="I22" s="614"/>
      <c r="J22" s="599"/>
      <c r="K22" s="601"/>
      <c r="L22" s="301"/>
      <c r="M22" s="301"/>
      <c r="N22" s="301"/>
      <c r="O22" s="275"/>
      <c r="P22" s="16"/>
      <c r="Q22" s="55"/>
      <c r="R22" s="16"/>
    </row>
    <row r="23" spans="1:19" ht="17.25" customHeight="1">
      <c r="A23" s="476" t="s">
        <v>151</v>
      </c>
      <c r="B23" s="477"/>
      <c r="C23" s="478"/>
      <c r="D23" s="479"/>
      <c r="E23" s="480"/>
      <c r="F23" s="492" t="s">
        <v>111</v>
      </c>
      <c r="G23" s="480"/>
      <c r="H23" s="482" t="s">
        <v>110</v>
      </c>
      <c r="I23" s="482"/>
      <c r="J23" s="482"/>
      <c r="K23" s="872"/>
      <c r="L23" s="872"/>
      <c r="M23" s="872"/>
      <c r="N23" s="872"/>
      <c r="O23" s="483"/>
      <c r="P23" s="55"/>
      <c r="Q23" s="55"/>
      <c r="R23" s="55"/>
    </row>
    <row r="24" spans="1:19" ht="17.25" customHeight="1">
      <c r="A24" s="618" t="s">
        <v>158</v>
      </c>
      <c r="B24" s="619"/>
      <c r="C24" s="617"/>
      <c r="D24" s="486"/>
      <c r="E24" s="487"/>
      <c r="F24" s="618" t="s">
        <v>158</v>
      </c>
      <c r="G24" s="619"/>
      <c r="H24" s="488"/>
      <c r="I24" s="488"/>
      <c r="J24" s="488"/>
      <c r="K24" s="873"/>
      <c r="L24" s="873"/>
      <c r="M24" s="873"/>
      <c r="N24" s="873"/>
      <c r="O24" s="489"/>
      <c r="P24" s="55"/>
      <c r="Q24" s="55"/>
      <c r="R24" s="55"/>
    </row>
    <row r="25" spans="1:19" ht="17.25" customHeight="1">
      <c r="A25" s="476" t="s">
        <v>152</v>
      </c>
      <c r="B25" s="477"/>
      <c r="C25" s="478"/>
      <c r="D25" s="479"/>
      <c r="E25" s="480"/>
      <c r="F25" s="492" t="s">
        <v>109</v>
      </c>
      <c r="G25" s="480"/>
      <c r="H25" s="481"/>
      <c r="J25" s="490" t="s">
        <v>153</v>
      </c>
      <c r="K25" s="491"/>
      <c r="L25" s="491"/>
      <c r="M25" s="491"/>
      <c r="N25" s="491"/>
      <c r="O25" s="483"/>
      <c r="P25" s="55"/>
      <c r="Q25" s="55"/>
      <c r="R25" s="55"/>
    </row>
    <row r="26" spans="1:19" ht="17.25" customHeight="1">
      <c r="A26" s="620" t="s">
        <v>274</v>
      </c>
      <c r="B26" s="484"/>
      <c r="C26" s="485"/>
      <c r="D26" s="486"/>
      <c r="E26" s="487"/>
      <c r="F26" s="618" t="s">
        <v>158</v>
      </c>
      <c r="G26" s="619"/>
      <c r="H26" s="488"/>
      <c r="J26" s="696" t="s">
        <v>159</v>
      </c>
      <c r="K26" s="488"/>
      <c r="L26" s="697" t="s">
        <v>155</v>
      </c>
      <c r="M26" s="697"/>
      <c r="N26" s="697"/>
      <c r="O26" s="489"/>
      <c r="P26" s="55"/>
      <c r="Q26" s="55"/>
      <c r="R26" s="55"/>
    </row>
    <row r="27" spans="1:19" s="501" customFormat="1" ht="17.25" customHeight="1">
      <c r="A27" s="493" t="s">
        <v>154</v>
      </c>
      <c r="B27" s="494"/>
      <c r="C27" s="698"/>
      <c r="D27" s="698" t="s">
        <v>156</v>
      </c>
      <c r="E27" s="698" t="s">
        <v>40</v>
      </c>
      <c r="F27" s="699"/>
      <c r="G27" s="495"/>
      <c r="H27" s="493" t="s">
        <v>157</v>
      </c>
      <c r="I27" s="496"/>
      <c r="J27" s="496"/>
      <c r="K27" s="496"/>
      <c r="L27" s="496"/>
      <c r="M27" s="496"/>
      <c r="N27" s="496"/>
      <c r="O27" s="497"/>
      <c r="P27" s="498"/>
      <c r="Q27" s="499"/>
      <c r="R27" s="499"/>
      <c r="S27" s="500"/>
    </row>
    <row r="28" spans="1:19" ht="15.75" customHeight="1">
      <c r="A28" s="99" t="s">
        <v>96</v>
      </c>
      <c r="B28" s="15"/>
      <c r="C28" s="13"/>
      <c r="D28" s="13"/>
      <c r="E28" s="13"/>
      <c r="F28" s="113"/>
      <c r="G28" s="100" t="s">
        <v>205</v>
      </c>
      <c r="H28" s="15"/>
      <c r="I28" s="78"/>
      <c r="J28" s="88" t="s">
        <v>207</v>
      </c>
      <c r="K28" s="13"/>
      <c r="L28" s="13"/>
      <c r="M28" s="13"/>
      <c r="N28" s="13"/>
      <c r="O28" s="307"/>
      <c r="P28" s="49" t="s">
        <v>0</v>
      </c>
      <c r="Q28" s="444" t="s">
        <v>12</v>
      </c>
      <c r="R28" s="52" t="s">
        <v>0</v>
      </c>
      <c r="S28" s="16"/>
    </row>
    <row r="29" spans="1:19" s="21" customFormat="1" ht="16.5" customHeight="1">
      <c r="A29" s="99" t="s">
        <v>97</v>
      </c>
      <c r="B29" s="33"/>
      <c r="C29" s="23"/>
      <c r="D29" s="23"/>
      <c r="E29" s="23"/>
      <c r="F29" s="118"/>
      <c r="G29" s="95" t="s">
        <v>206</v>
      </c>
      <c r="H29" s="31"/>
      <c r="I29" s="69"/>
      <c r="J29" s="88" t="s">
        <v>208</v>
      </c>
      <c r="K29" s="92"/>
      <c r="L29" s="92"/>
      <c r="M29" s="23"/>
      <c r="N29" s="23"/>
      <c r="O29" s="308"/>
      <c r="P29" s="50"/>
      <c r="Q29" s="53" t="s">
        <v>0</v>
      </c>
      <c r="R29" s="53"/>
      <c r="S29" s="22"/>
    </row>
    <row r="30" spans="1:19" ht="19.5" customHeight="1">
      <c r="A30" s="120" t="s">
        <v>112</v>
      </c>
      <c r="B30" s="34"/>
      <c r="C30" s="229" t="s">
        <v>113</v>
      </c>
      <c r="D30" s="32"/>
      <c r="E30" s="32"/>
      <c r="F30" s="119"/>
      <c r="G30" s="116" t="s">
        <v>145</v>
      </c>
      <c r="H30" s="116" t="s">
        <v>146</v>
      </c>
      <c r="I30" s="94"/>
      <c r="J30" s="67" t="s">
        <v>147</v>
      </c>
      <c r="K30" s="93"/>
      <c r="L30" s="93"/>
      <c r="M30" s="93"/>
      <c r="N30" s="116" t="s">
        <v>148</v>
      </c>
      <c r="O30" s="94"/>
      <c r="P30" s="49"/>
      <c r="Q30" s="52"/>
      <c r="R30" s="52"/>
      <c r="S30" s="16"/>
    </row>
    <row r="31" spans="1:19" s="37" customFormat="1" ht="17.25" customHeight="1">
      <c r="A31" s="309">
        <f>'FTE Budget'!B7</f>
        <v>0</v>
      </c>
      <c r="B31" s="310"/>
      <c r="C31" s="311">
        <f>'FTE Budget'!B8</f>
        <v>0</v>
      </c>
      <c r="D31" s="310"/>
      <c r="E31" s="312"/>
      <c r="F31" s="313"/>
      <c r="G31" s="719">
        <f>FirstSubtotal</f>
        <v>0</v>
      </c>
      <c r="H31" s="860">
        <f>ROUND((FirstTotalDirect+CHKLST!O36),0)</f>
        <v>0</v>
      </c>
      <c r="I31" s="861"/>
      <c r="J31" s="874">
        <f>SUM(ENTRBUD!C17:G17)</f>
        <v>0</v>
      </c>
      <c r="K31" s="875"/>
      <c r="L31" s="875"/>
      <c r="M31" s="876"/>
      <c r="N31" s="860">
        <f>ROUND((CombDirectTotal+CHKLST!O41),0)</f>
        <v>0</v>
      </c>
      <c r="O31" s="861"/>
    </row>
    <row r="32" spans="1:19" ht="15.75" customHeight="1">
      <c r="A32" s="90" t="s">
        <v>106</v>
      </c>
      <c r="B32" s="15"/>
      <c r="C32" s="13"/>
      <c r="D32" s="243"/>
      <c r="E32" s="243"/>
      <c r="F32" s="243"/>
      <c r="G32" s="243"/>
      <c r="H32" s="90" t="s">
        <v>107</v>
      </c>
      <c r="I32" s="13"/>
      <c r="J32" s="13"/>
      <c r="K32" s="13"/>
      <c r="L32" s="13"/>
      <c r="M32" s="13"/>
      <c r="N32" s="13"/>
      <c r="O32" s="78"/>
    </row>
    <row r="33" spans="1:16" ht="15.75" customHeight="1">
      <c r="A33" s="104" t="s">
        <v>101</v>
      </c>
      <c r="B33" s="300" t="s">
        <v>265</v>
      </c>
      <c r="C33" s="121"/>
      <c r="D33" s="300"/>
      <c r="E33" s="300"/>
      <c r="F33" s="300"/>
      <c r="G33" s="300"/>
      <c r="H33" s="104" t="s">
        <v>27</v>
      </c>
      <c r="I33" s="107"/>
      <c r="J33" s="105" t="s">
        <v>35</v>
      </c>
      <c r="K33" s="98"/>
      <c r="L33" s="105" t="s">
        <v>39</v>
      </c>
      <c r="M33" s="96"/>
      <c r="N33" s="115" t="s">
        <v>34</v>
      </c>
      <c r="O33" s="113"/>
      <c r="P33"/>
    </row>
    <row r="34" spans="1:16" ht="15.75" customHeight="1">
      <c r="A34" s="472" t="s">
        <v>103</v>
      </c>
      <c r="B34" s="300" t="s">
        <v>227</v>
      </c>
      <c r="C34" s="121"/>
      <c r="D34" s="300"/>
      <c r="E34" s="300"/>
      <c r="F34" s="300"/>
      <c r="G34" s="314"/>
      <c r="H34" s="104" t="s">
        <v>28</v>
      </c>
      <c r="I34" s="692"/>
      <c r="J34" s="693" t="s">
        <v>36</v>
      </c>
      <c r="K34" s="694"/>
      <c r="L34" s="695"/>
      <c r="M34" s="57"/>
      <c r="N34" s="57"/>
      <c r="O34" s="315"/>
      <c r="P34"/>
    </row>
    <row r="35" spans="1:16" ht="15.75" customHeight="1">
      <c r="A35" s="316"/>
      <c r="B35" s="300" t="s">
        <v>266</v>
      </c>
      <c r="C35" s="121"/>
      <c r="D35" s="300"/>
      <c r="E35" s="300"/>
      <c r="F35" s="300"/>
      <c r="G35" s="300"/>
      <c r="H35" s="104" t="s">
        <v>29</v>
      </c>
      <c r="I35" s="97"/>
      <c r="J35" s="105" t="s">
        <v>37</v>
      </c>
      <c r="K35" s="97"/>
      <c r="L35" s="105" t="s">
        <v>4</v>
      </c>
      <c r="M35" s="106"/>
      <c r="N35" s="57"/>
      <c r="O35" s="79"/>
      <c r="P35"/>
    </row>
    <row r="36" spans="1:16" ht="15.75" customHeight="1">
      <c r="A36" s="316"/>
      <c r="B36" s="300" t="s">
        <v>267</v>
      </c>
      <c r="C36" s="300"/>
      <c r="D36" s="300"/>
      <c r="E36" s="300"/>
      <c r="F36" s="300"/>
      <c r="G36" s="300"/>
      <c r="H36" s="103" t="s">
        <v>32</v>
      </c>
      <c r="I36" s="102"/>
      <c r="J36" s="109" t="s">
        <v>31</v>
      </c>
      <c r="K36" s="102"/>
      <c r="L36" s="102"/>
      <c r="M36" s="102"/>
      <c r="N36" s="317"/>
      <c r="O36" s="318"/>
    </row>
    <row r="37" spans="1:16" ht="15.75" customHeight="1">
      <c r="A37" s="316"/>
      <c r="B37" s="300" t="s">
        <v>268</v>
      </c>
      <c r="C37" s="319"/>
      <c r="D37" s="300"/>
      <c r="E37" s="300"/>
      <c r="F37" s="300"/>
      <c r="G37" s="314"/>
      <c r="H37" s="99" t="s">
        <v>30</v>
      </c>
      <c r="I37" s="320"/>
      <c r="J37" s="320"/>
      <c r="K37" s="320"/>
      <c r="L37" s="320"/>
      <c r="M37" s="321"/>
      <c r="N37" s="108"/>
      <c r="O37" s="322"/>
    </row>
    <row r="38" spans="1:16" ht="15.75" customHeight="1">
      <c r="A38" s="316"/>
      <c r="B38" s="319"/>
      <c r="C38" s="319"/>
      <c r="D38" s="300"/>
      <c r="E38" s="300"/>
      <c r="F38" s="300"/>
      <c r="G38" s="314"/>
      <c r="H38" s="858" t="s">
        <v>273</v>
      </c>
      <c r="I38" s="859"/>
      <c r="J38" s="859"/>
      <c r="K38" s="859"/>
      <c r="L38" s="859"/>
      <c r="M38" s="859"/>
      <c r="N38" s="38"/>
      <c r="O38" s="322"/>
    </row>
    <row r="39" spans="1:16" ht="15.75" customHeight="1">
      <c r="A39" s="324"/>
      <c r="B39" s="304"/>
      <c r="C39" s="304"/>
      <c r="D39" s="304"/>
      <c r="E39" s="304"/>
      <c r="F39" s="869"/>
      <c r="G39" s="870"/>
      <c r="H39" s="442" t="s">
        <v>144</v>
      </c>
      <c r="I39" s="862">
        <v>44387793</v>
      </c>
      <c r="J39" s="862"/>
      <c r="K39" s="443"/>
      <c r="L39" s="473" t="s">
        <v>108</v>
      </c>
      <c r="M39" s="325"/>
      <c r="N39" s="326"/>
      <c r="O39" s="700" t="s">
        <v>279</v>
      </c>
    </row>
    <row r="40" spans="1:16" ht="15" customHeight="1">
      <c r="A40" s="100" t="s">
        <v>100</v>
      </c>
      <c r="B40" s="321"/>
      <c r="C40" s="321"/>
      <c r="D40" s="321"/>
      <c r="E40" s="598"/>
      <c r="F40" s="598"/>
      <c r="G40" s="598"/>
      <c r="H40" s="99" t="s">
        <v>104</v>
      </c>
      <c r="I40" s="13"/>
      <c r="J40" s="13"/>
      <c r="K40" s="13"/>
      <c r="L40" s="13"/>
      <c r="M40" s="13"/>
      <c r="N40" s="13"/>
      <c r="O40" s="78"/>
    </row>
    <row r="41" spans="1:16" ht="15" customHeight="1">
      <c r="A41" s="474" t="s">
        <v>101</v>
      </c>
      <c r="B41" s="300" t="s">
        <v>659</v>
      </c>
      <c r="C41" s="276"/>
      <c r="D41" s="300"/>
      <c r="E41" s="300"/>
      <c r="F41" s="300"/>
      <c r="G41" s="300"/>
      <c r="H41" s="474" t="s">
        <v>101</v>
      </c>
      <c r="I41" s="842" t="s">
        <v>659</v>
      </c>
      <c r="J41" s="276"/>
      <c r="K41" s="121"/>
      <c r="L41" s="121"/>
      <c r="M41" s="300"/>
      <c r="N41" s="300"/>
      <c r="O41" s="299"/>
    </row>
    <row r="42" spans="1:16" ht="15" customHeight="1">
      <c r="A42" s="475" t="s">
        <v>102</v>
      </c>
      <c r="B42" s="300" t="s">
        <v>660</v>
      </c>
      <c r="C42" s="276"/>
      <c r="D42" s="300"/>
      <c r="E42" s="300"/>
      <c r="F42" s="300"/>
      <c r="G42" s="300"/>
      <c r="H42" s="475" t="s">
        <v>102</v>
      </c>
      <c r="I42" s="842" t="s">
        <v>660</v>
      </c>
      <c r="J42" s="327"/>
      <c r="K42" s="121"/>
      <c r="L42" s="121"/>
      <c r="M42" s="300"/>
      <c r="N42" s="300"/>
      <c r="O42" s="299"/>
    </row>
    <row r="43" spans="1:16" ht="15" customHeight="1">
      <c r="A43" s="475" t="s">
        <v>103</v>
      </c>
      <c r="B43" s="300" t="s">
        <v>266</v>
      </c>
      <c r="C43" s="276"/>
      <c r="D43" s="300"/>
      <c r="E43" s="300"/>
      <c r="F43" s="300"/>
      <c r="G43" s="300"/>
      <c r="H43" s="475" t="s">
        <v>103</v>
      </c>
      <c r="I43" s="300" t="s">
        <v>266</v>
      </c>
      <c r="J43" s="327"/>
      <c r="K43" s="121"/>
      <c r="L43" s="121"/>
      <c r="M43" s="276"/>
      <c r="N43" s="276"/>
      <c r="O43" s="299"/>
    </row>
    <row r="44" spans="1:16" ht="15" customHeight="1">
      <c r="A44" s="278"/>
      <c r="B44" s="300" t="s">
        <v>267</v>
      </c>
      <c r="C44" s="276"/>
      <c r="D44" s="300"/>
      <c r="E44" s="300"/>
      <c r="F44" s="300"/>
      <c r="G44" s="300"/>
      <c r="H44" s="278"/>
      <c r="I44" s="300" t="s">
        <v>267</v>
      </c>
      <c r="J44" s="327"/>
      <c r="K44" s="121"/>
      <c r="L44" s="121"/>
      <c r="M44" s="300"/>
      <c r="N44" s="300"/>
      <c r="O44" s="299"/>
    </row>
    <row r="45" spans="1:16" ht="15" customHeight="1">
      <c r="A45" s="278"/>
      <c r="B45" s="300" t="s">
        <v>269</v>
      </c>
      <c r="C45" s="276"/>
      <c r="D45" s="300"/>
      <c r="E45" s="300"/>
      <c r="F45" s="300"/>
      <c r="G45" s="276"/>
      <c r="H45" s="278"/>
      <c r="I45" s="300" t="s">
        <v>269</v>
      </c>
      <c r="J45" s="327"/>
      <c r="K45" s="121"/>
      <c r="L45" s="121"/>
      <c r="M45" s="300"/>
      <c r="N45" s="300"/>
      <c r="O45" s="299"/>
    </row>
    <row r="46" spans="1:16" ht="15" customHeight="1">
      <c r="A46" s="278"/>
      <c r="B46" s="300"/>
      <c r="C46" s="276"/>
      <c r="D46" s="300"/>
      <c r="E46" s="300"/>
      <c r="F46" s="300"/>
      <c r="G46" s="276"/>
      <c r="H46" s="278"/>
      <c r="I46" s="300"/>
      <c r="J46" s="327"/>
      <c r="K46" s="121"/>
      <c r="L46" s="121"/>
      <c r="M46" s="300"/>
      <c r="N46" s="300"/>
      <c r="O46" s="299"/>
    </row>
    <row r="47" spans="1:16" ht="15" customHeight="1">
      <c r="A47" s="110" t="s">
        <v>105</v>
      </c>
      <c r="B47" s="328" t="s">
        <v>270</v>
      </c>
      <c r="C47" s="300"/>
      <c r="D47" s="300"/>
      <c r="E47" s="300"/>
      <c r="F47" s="244" t="s">
        <v>150</v>
      </c>
      <c r="G47" s="323" t="s">
        <v>272</v>
      </c>
      <c r="H47" s="110" t="s">
        <v>105</v>
      </c>
      <c r="I47" s="328" t="s">
        <v>270</v>
      </c>
      <c r="J47" s="327"/>
      <c r="K47" s="121"/>
      <c r="L47" s="121"/>
      <c r="M47" s="244" t="s">
        <v>150</v>
      </c>
      <c r="N47" s="856" t="s">
        <v>272</v>
      </c>
      <c r="O47" s="857"/>
    </row>
    <row r="48" spans="1:16" ht="25.5" customHeight="1">
      <c r="A48" s="242" t="s">
        <v>149</v>
      </c>
      <c r="B48" s="327" t="s">
        <v>271</v>
      </c>
      <c r="C48" s="300"/>
      <c r="D48" s="300"/>
      <c r="E48" s="300"/>
      <c r="F48" s="300"/>
      <c r="G48" s="300"/>
      <c r="H48" s="242" t="s">
        <v>149</v>
      </c>
      <c r="I48" s="327" t="s">
        <v>271</v>
      </c>
      <c r="J48" s="327"/>
      <c r="K48" s="276"/>
      <c r="L48" s="276"/>
      <c r="M48" s="276"/>
      <c r="N48" s="276"/>
      <c r="O48" s="299"/>
    </row>
    <row r="49" spans="1:17" ht="13.5" customHeight="1">
      <c r="A49" s="116"/>
      <c r="B49" s="64"/>
      <c r="C49" s="64"/>
      <c r="D49" s="64"/>
      <c r="E49" s="64"/>
      <c r="F49" s="64"/>
      <c r="G49" s="64"/>
      <c r="H49" s="85" t="s">
        <v>99</v>
      </c>
      <c r="I49" s="63"/>
      <c r="J49" s="63"/>
      <c r="K49" s="63"/>
      <c r="L49" s="63"/>
      <c r="M49" s="63"/>
      <c r="N49" s="63"/>
      <c r="O49" s="112" t="s">
        <v>98</v>
      </c>
      <c r="Q49" s="13"/>
    </row>
    <row r="50" spans="1:17" ht="18.75" customHeight="1">
      <c r="A50" s="77"/>
      <c r="B50" s="13"/>
      <c r="C50" s="13"/>
      <c r="D50" s="13"/>
      <c r="E50" s="13"/>
      <c r="F50" s="13"/>
      <c r="G50" s="13"/>
      <c r="H50" s="114" t="s">
        <v>21</v>
      </c>
      <c r="I50" s="48"/>
      <c r="J50" s="48"/>
      <c r="K50" s="48"/>
      <c r="L50" s="48"/>
      <c r="M50" s="48"/>
      <c r="N50" s="48"/>
      <c r="O50" s="331"/>
      <c r="Q50" s="13"/>
    </row>
    <row r="51" spans="1:17" ht="18.75" customHeight="1">
      <c r="A51" s="77"/>
      <c r="B51" s="13"/>
      <c r="C51" s="13"/>
      <c r="D51" s="13"/>
      <c r="E51" s="13"/>
      <c r="F51" s="13"/>
      <c r="G51" s="13"/>
      <c r="H51" s="329"/>
      <c r="I51" s="330"/>
      <c r="J51" s="330"/>
      <c r="K51" s="330"/>
      <c r="L51" s="330"/>
      <c r="M51" s="330"/>
      <c r="N51" s="330"/>
      <c r="O51" s="626"/>
      <c r="Q51" s="13"/>
    </row>
    <row r="52" spans="1:17" ht="18.75" customHeight="1">
      <c r="A52" s="80"/>
      <c r="B52" s="81"/>
      <c r="C52" s="81"/>
      <c r="D52" s="81"/>
      <c r="E52" s="81"/>
      <c r="F52" s="81"/>
      <c r="G52" s="81"/>
      <c r="H52" s="332"/>
      <c r="I52" s="333"/>
      <c r="J52" s="333"/>
      <c r="K52" s="333"/>
      <c r="L52" s="333"/>
      <c r="M52" s="333"/>
      <c r="N52" s="333"/>
      <c r="O52" s="334"/>
      <c r="Q52" s="13"/>
    </row>
    <row r="53" spans="1:17" s="21" customFormat="1" ht="16.5" customHeight="1">
      <c r="A53" s="141" t="s">
        <v>303</v>
      </c>
      <c r="B53" s="39"/>
      <c r="C53" s="39"/>
      <c r="D53" s="39"/>
      <c r="E53" s="39"/>
      <c r="F53" s="39"/>
      <c r="G53" s="142" t="s">
        <v>41</v>
      </c>
      <c r="H53" s="335"/>
      <c r="I53" s="40"/>
      <c r="M53" s="336"/>
      <c r="O53" s="578" t="s">
        <v>25</v>
      </c>
    </row>
    <row r="54" spans="1:17" ht="14.25" customHeight="1">
      <c r="B54" s="42"/>
      <c r="K54" s="16"/>
      <c r="L54" s="16"/>
    </row>
    <row r="55" spans="1:17" ht="12.75">
      <c r="A55" s="42"/>
      <c r="B55"/>
    </row>
    <row r="56" spans="1:17" ht="12.75">
      <c r="B56" s="24"/>
      <c r="C56" s="25"/>
      <c r="D56" s="43"/>
      <c r="E56" s="20"/>
      <c r="F56"/>
      <c r="G56"/>
      <c r="H56"/>
    </row>
    <row r="57" spans="1:17" ht="12.75">
      <c r="C57" s="26"/>
      <c r="D57" s="43"/>
      <c r="E57" s="20"/>
      <c r="F57"/>
      <c r="G57"/>
      <c r="H57"/>
    </row>
    <row r="58" spans="1:17" ht="12.75">
      <c r="C58" s="27"/>
      <c r="D58" s="43"/>
      <c r="E58" s="20"/>
      <c r="F58"/>
      <c r="G58"/>
      <c r="H58"/>
    </row>
    <row r="59" spans="1:17" ht="12.75">
      <c r="C59" s="28"/>
      <c r="D59" s="43"/>
      <c r="E59" s="20"/>
      <c r="F59"/>
      <c r="G59"/>
      <c r="H59"/>
    </row>
    <row r="66" spans="1:36" ht="12.75">
      <c r="AF66"/>
      <c r="AG66"/>
      <c r="AH66"/>
      <c r="AI66"/>
      <c r="AJ66"/>
    </row>
    <row r="67" spans="1:36" ht="12.75">
      <c r="AF67"/>
      <c r="AG67"/>
      <c r="AH67"/>
      <c r="AI67"/>
      <c r="AJ67"/>
    </row>
    <row r="68" spans="1:36" ht="12.75">
      <c r="AF68"/>
      <c r="AG68"/>
      <c r="AH68"/>
      <c r="AI68"/>
      <c r="AJ68"/>
    </row>
    <row r="69" spans="1:36" ht="12.75">
      <c r="AF69"/>
      <c r="AG69"/>
      <c r="AH69"/>
      <c r="AI69"/>
      <c r="AJ69"/>
    </row>
    <row r="70" spans="1:36" ht="12.75">
      <c r="AF70"/>
      <c r="AG70"/>
      <c r="AH70"/>
      <c r="AI70"/>
      <c r="AJ70"/>
    </row>
    <row r="71" spans="1:36" ht="12.75">
      <c r="AF71"/>
      <c r="AG71"/>
      <c r="AH71"/>
      <c r="AI71"/>
      <c r="AJ71"/>
    </row>
    <row r="72" spans="1:36" ht="12.75">
      <c r="AF72"/>
      <c r="AG72"/>
      <c r="AH72"/>
      <c r="AI72"/>
      <c r="AJ72"/>
    </row>
    <row r="73" spans="1:36" ht="12.75">
      <c r="AF73"/>
      <c r="AG73"/>
      <c r="AH73"/>
      <c r="AI73"/>
      <c r="AJ73"/>
    </row>
    <row r="74" spans="1:36" ht="12.75">
      <c r="A74" s="19"/>
      <c r="B74" s="19"/>
      <c r="C74" s="45"/>
      <c r="D74" s="45"/>
      <c r="E74" s="19"/>
      <c r="F74" s="19"/>
      <c r="G74" s="19"/>
      <c r="AF74"/>
      <c r="AG74"/>
      <c r="AH74"/>
      <c r="AI74"/>
      <c r="AJ74"/>
    </row>
    <row r="75" spans="1:36" ht="12.75">
      <c r="A75" s="19"/>
      <c r="B75" s="19"/>
      <c r="C75" s="44"/>
      <c r="D75" s="19"/>
      <c r="E75" s="19"/>
      <c r="F75" s="19"/>
      <c r="G75" s="19"/>
      <c r="AF75"/>
      <c r="AG75"/>
      <c r="AH75"/>
      <c r="AI75"/>
      <c r="AJ75"/>
    </row>
    <row r="76" spans="1:36" ht="12.75">
      <c r="A76" s="19"/>
      <c r="B76" s="19"/>
      <c r="C76" s="45"/>
      <c r="D76" s="45"/>
      <c r="E76" s="44"/>
      <c r="F76" s="19"/>
      <c r="G76" s="19"/>
      <c r="AF76"/>
      <c r="AG76"/>
      <c r="AH76"/>
      <c r="AI76"/>
      <c r="AJ76"/>
    </row>
    <row r="77" spans="1:36" ht="12.75">
      <c r="A77" s="19"/>
      <c r="B77" s="19"/>
      <c r="C77" s="19"/>
      <c r="D77" s="19"/>
      <c r="E77" s="19"/>
      <c r="F77" s="19"/>
      <c r="G77" s="19"/>
      <c r="AF77"/>
      <c r="AG77"/>
      <c r="AH77"/>
      <c r="AI77"/>
      <c r="AJ77"/>
    </row>
    <row r="78" spans="1:36" ht="12.75">
      <c r="A78" s="19"/>
      <c r="B78" s="44"/>
      <c r="C78" s="44"/>
      <c r="D78" s="19"/>
      <c r="E78" s="19"/>
      <c r="F78" s="44"/>
      <c r="G78" s="19"/>
      <c r="AF78"/>
      <c r="AG78"/>
      <c r="AH78"/>
      <c r="AI78"/>
      <c r="AJ78"/>
    </row>
    <row r="79" spans="1:36" ht="12.75">
      <c r="A79" s="19"/>
      <c r="B79" s="44"/>
      <c r="C79" s="46"/>
      <c r="D79" s="19"/>
      <c r="E79" s="19"/>
      <c r="F79" s="44"/>
      <c r="G79" s="19"/>
      <c r="AF79"/>
      <c r="AG79"/>
      <c r="AH79"/>
      <c r="AI79"/>
      <c r="AJ79"/>
    </row>
    <row r="80" spans="1:36" ht="12.75">
      <c r="A80" s="19"/>
      <c r="B80" s="44"/>
      <c r="C80" s="46"/>
      <c r="D80" s="19"/>
      <c r="E80" s="19"/>
      <c r="F80" s="44"/>
      <c r="G80" s="19"/>
      <c r="AF80"/>
      <c r="AG80"/>
      <c r="AH80"/>
      <c r="AI80"/>
      <c r="AJ80"/>
    </row>
    <row r="81" spans="1:36" ht="12.75">
      <c r="A81" s="19"/>
      <c r="B81" s="44"/>
      <c r="C81" s="46"/>
      <c r="D81" s="19"/>
      <c r="E81" s="19"/>
      <c r="F81" s="44"/>
      <c r="G81" s="19"/>
      <c r="AF81"/>
      <c r="AG81"/>
      <c r="AH81"/>
      <c r="AI81"/>
      <c r="AJ81"/>
    </row>
    <row r="82" spans="1:36">
      <c r="A82" s="19"/>
      <c r="B82" s="44"/>
      <c r="C82" s="19"/>
      <c r="D82" s="19"/>
      <c r="E82" s="19"/>
      <c r="F82" s="44"/>
      <c r="G82" s="19"/>
    </row>
    <row r="83" spans="1:36">
      <c r="A83" s="19"/>
      <c r="B83" s="19"/>
      <c r="C83" s="19"/>
      <c r="D83" s="19"/>
      <c r="E83" s="19"/>
      <c r="F83" s="19"/>
      <c r="G83" s="19"/>
    </row>
    <row r="84" spans="1:36">
      <c r="A84" s="19"/>
      <c r="B84" s="44"/>
      <c r="C84" s="46"/>
      <c r="D84" s="19"/>
      <c r="E84" s="19"/>
      <c r="F84" s="19"/>
      <c r="G84" s="19"/>
    </row>
    <row r="85" spans="1:36">
      <c r="A85" s="19"/>
      <c r="B85" s="19"/>
      <c r="C85" s="19"/>
      <c r="D85" s="19"/>
      <c r="E85" s="19"/>
      <c r="F85" s="19"/>
      <c r="G85" s="19"/>
    </row>
    <row r="86" spans="1:36">
      <c r="A86" s="19"/>
      <c r="B86" s="47"/>
      <c r="C86" s="44"/>
      <c r="D86" s="19"/>
      <c r="E86" s="19"/>
      <c r="F86" s="19"/>
      <c r="G86" s="19"/>
    </row>
    <row r="87" spans="1:36">
      <c r="A87" s="19"/>
      <c r="B87" s="19"/>
      <c r="C87" s="19"/>
      <c r="D87" s="19"/>
      <c r="E87" s="19"/>
      <c r="F87" s="19"/>
      <c r="G87" s="19"/>
    </row>
  </sheetData>
  <mergeCells count="11">
    <mergeCell ref="I3:J3"/>
    <mergeCell ref="K23:L24"/>
    <mergeCell ref="M23:N24"/>
    <mergeCell ref="H31:I31"/>
    <mergeCell ref="J31:M31"/>
    <mergeCell ref="N47:O47"/>
    <mergeCell ref="H38:M38"/>
    <mergeCell ref="N31:O31"/>
    <mergeCell ref="I39:J39"/>
    <mergeCell ref="A5:G6"/>
    <mergeCell ref="F39:G39"/>
  </mergeCells>
  <phoneticPr fontId="0" type="noConversion"/>
  <hyperlinks>
    <hyperlink ref="B48" r:id="rId1"/>
    <hyperlink ref="I48" r:id="rId2"/>
  </hyperlinks>
  <printOptions horizontalCentered="1" verticalCentered="1" gridLinesSet="0"/>
  <pageMargins left="0.5" right="0.5" top="0.5" bottom="0.5" header="0" footer="0"/>
  <pageSetup scale="74" fitToHeight="0" orientation="portrait" horizontalDpi="1200" verticalDpi="1200" r:id="rId3"/>
  <headerFooter alignWithMargins="0"/>
  <ignoredErrors>
    <ignoredError sqref="C31" unlockedFormula="1"/>
    <ignoredError sqref="O39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49"/>
  <sheetViews>
    <sheetView showGridLines="0" zoomScale="80" zoomScaleNormal="80" zoomScaleSheetLayoutView="85" workbookViewId="0">
      <selection activeCell="T45" sqref="T45"/>
    </sheetView>
  </sheetViews>
  <sheetFormatPr defaultColWidth="10" defaultRowHeight="12"/>
  <cols>
    <col min="1" max="1" width="23.75" style="338" customWidth="1"/>
    <col min="2" max="2" width="2.375" style="338" customWidth="1"/>
    <col min="3" max="3" width="12" style="338" customWidth="1"/>
    <col min="4" max="4" width="7.75" style="338" customWidth="1"/>
    <col min="5" max="5" width="7.875" style="338" customWidth="1"/>
    <col min="6" max="6" width="7.75" style="338" customWidth="1"/>
    <col min="7" max="7" width="11.25" style="338" customWidth="1"/>
    <col min="8" max="8" width="12.25" style="338" customWidth="1"/>
    <col min="9" max="9" width="13.875" style="338" customWidth="1"/>
    <col min="10" max="10" width="13.625" style="338" customWidth="1"/>
    <col min="11" max="11" width="2.375" style="642" customWidth="1"/>
    <col min="12" max="16384" width="10" style="338"/>
  </cols>
  <sheetData>
    <row r="1" spans="1:20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20" ht="18.75" customHeight="1">
      <c r="A2" s="550" t="s">
        <v>5</v>
      </c>
      <c r="B2" s="551"/>
      <c r="C2" s="552"/>
      <c r="D2" s="552"/>
      <c r="E2" s="552"/>
      <c r="F2" s="553"/>
      <c r="G2" s="553"/>
      <c r="H2" s="554" t="s">
        <v>165</v>
      </c>
      <c r="I2" s="877" t="s">
        <v>162</v>
      </c>
      <c r="J2" s="878"/>
      <c r="K2" s="628"/>
      <c r="L2"/>
      <c r="M2"/>
      <c r="N2"/>
      <c r="O2"/>
      <c r="P2"/>
      <c r="Q2"/>
      <c r="R2"/>
      <c r="S2"/>
    </row>
    <row r="3" spans="1:20" ht="18.75" customHeight="1">
      <c r="A3" s="514" t="s">
        <v>6</v>
      </c>
      <c r="B3" s="143"/>
      <c r="C3" s="125"/>
      <c r="D3" s="125"/>
      <c r="E3" s="125"/>
      <c r="F3" s="125"/>
      <c r="G3" s="125"/>
      <c r="H3" s="717">
        <f>'FTE Budget'!J17</f>
        <v>0</v>
      </c>
      <c r="I3" s="341"/>
      <c r="J3" s="342">
        <f>'FTE Budget'!M17</f>
        <v>365</v>
      </c>
      <c r="K3" s="629"/>
    </row>
    <row r="4" spans="1:20" s="586" customFormat="1" ht="12" customHeight="1">
      <c r="A4" s="595" t="s">
        <v>215</v>
      </c>
      <c r="B4" s="579"/>
      <c r="C4" s="580"/>
      <c r="D4" s="580"/>
      <c r="E4" s="580"/>
      <c r="F4" s="580"/>
      <c r="G4" s="580"/>
      <c r="H4" s="581"/>
      <c r="I4" s="582"/>
      <c r="J4" s="583"/>
      <c r="K4" s="630"/>
    </row>
    <row r="5" spans="1:20" ht="12" customHeight="1">
      <c r="A5" s="593" t="s">
        <v>212</v>
      </c>
      <c r="B5" s="143"/>
      <c r="C5" s="125"/>
      <c r="D5" s="125"/>
      <c r="E5" s="125"/>
      <c r="F5" s="125"/>
      <c r="G5" s="125"/>
      <c r="H5" s="340"/>
      <c r="I5" s="341"/>
      <c r="J5" s="342"/>
      <c r="K5" s="629"/>
    </row>
    <row r="6" spans="1:20" s="590" customFormat="1" ht="12" customHeight="1">
      <c r="A6" s="594" t="s">
        <v>216</v>
      </c>
      <c r="B6" s="587"/>
      <c r="C6" s="588"/>
      <c r="D6" s="561"/>
      <c r="E6" s="561"/>
      <c r="F6" s="561"/>
      <c r="G6" s="561"/>
      <c r="H6" s="561"/>
      <c r="I6" s="561"/>
      <c r="J6" s="561"/>
      <c r="K6" s="631"/>
    </row>
    <row r="7" spans="1:20" ht="27" customHeight="1">
      <c r="A7" s="502" t="s">
        <v>7</v>
      </c>
      <c r="B7" s="503"/>
      <c r="C7" s="504" t="s">
        <v>8</v>
      </c>
      <c r="D7" s="504" t="s">
        <v>129</v>
      </c>
      <c r="E7" s="504" t="s">
        <v>130</v>
      </c>
      <c r="F7" s="504" t="s">
        <v>160</v>
      </c>
      <c r="G7" s="504" t="s">
        <v>131</v>
      </c>
      <c r="H7" s="504" t="s">
        <v>9</v>
      </c>
      <c r="I7" s="504" t="s">
        <v>10</v>
      </c>
      <c r="J7" s="505" t="s">
        <v>42</v>
      </c>
      <c r="K7" s="632"/>
      <c r="L7" s="464" t="s">
        <v>133</v>
      </c>
      <c r="M7" s="464" t="s">
        <v>134</v>
      </c>
      <c r="N7" s="463" t="s">
        <v>135</v>
      </c>
      <c r="O7" s="463" t="s">
        <v>136</v>
      </c>
      <c r="P7" s="463" t="s">
        <v>137</v>
      </c>
    </row>
    <row r="8" spans="1:20" ht="28.5" customHeight="1">
      <c r="A8" s="645" t="str">
        <f>IF('FTE Budget'!A19="", "",'FTE Budget'!A19)</f>
        <v/>
      </c>
      <c r="B8" s="646"/>
      <c r="C8" s="516" t="s">
        <v>211</v>
      </c>
      <c r="D8" s="647">
        <f t="shared" ref="D8:D15" si="0">IF(M8="Cal",12*L8," ")</f>
        <v>0</v>
      </c>
      <c r="E8" s="647" t="str">
        <f t="shared" ref="E8:E15" si="1">IF(M8="Acad",9*L8," ")</f>
        <v xml:space="preserve"> </v>
      </c>
      <c r="F8" s="647" t="str">
        <f>IF(M8="Sum",3*L8," ")</f>
        <v xml:space="preserve"> </v>
      </c>
      <c r="G8" s="648">
        <f>'FTE Budget'!H19</f>
        <v>0</v>
      </c>
      <c r="H8" s="649">
        <f>'FTE Budget'!L19</f>
        <v>0</v>
      </c>
      <c r="I8" s="649">
        <f>'FTE Budget'!M19</f>
        <v>0</v>
      </c>
      <c r="J8" s="650">
        <f t="shared" ref="J8:J15" si="2">H8+I8</f>
        <v>0</v>
      </c>
      <c r="K8" s="633"/>
      <c r="L8" s="465">
        <f>'FTE Budget'!J19</f>
        <v>0</v>
      </c>
      <c r="M8" s="674" t="s">
        <v>135</v>
      </c>
      <c r="N8"/>
      <c r="O8"/>
      <c r="P8"/>
    </row>
    <row r="9" spans="1:20" ht="28.5" customHeight="1">
      <c r="A9" s="645" t="str">
        <f>IF('FTE Budget'!A20="", "",'FTE Budget'!A20)</f>
        <v/>
      </c>
      <c r="B9" s="651"/>
      <c r="C9" s="644" t="str">
        <f>IF('FTE Budget'!B20="", "",'FTE Budget'!B20)</f>
        <v/>
      </c>
      <c r="D9" s="647">
        <f t="shared" si="0"/>
        <v>0</v>
      </c>
      <c r="E9" s="647" t="str">
        <f t="shared" si="1"/>
        <v xml:space="preserve"> </v>
      </c>
      <c r="F9" s="647" t="str">
        <f t="shared" ref="F9:F15" si="3">IF(M9="Sum",3*L9," ")</f>
        <v xml:space="preserve"> </v>
      </c>
      <c r="G9" s="648">
        <f>'FTE Budget'!H20</f>
        <v>0</v>
      </c>
      <c r="H9" s="649">
        <f>'FTE Budget'!L20</f>
        <v>0</v>
      </c>
      <c r="I9" s="649">
        <f>'FTE Budget'!M20</f>
        <v>0</v>
      </c>
      <c r="J9" s="650">
        <f t="shared" si="2"/>
        <v>0</v>
      </c>
      <c r="K9" s="633"/>
      <c r="L9" s="465">
        <f>'FTE Budget'!J20</f>
        <v>0</v>
      </c>
      <c r="M9" s="674" t="s">
        <v>135</v>
      </c>
      <c r="N9"/>
      <c r="O9"/>
      <c r="P9"/>
      <c r="T9" s="701"/>
    </row>
    <row r="10" spans="1:20" ht="28.5" customHeight="1">
      <c r="A10" s="645" t="str">
        <f>IF('FTE Budget'!A21="", "",'FTE Budget'!A21)</f>
        <v/>
      </c>
      <c r="B10" s="651"/>
      <c r="C10" s="644" t="str">
        <f>IF('FTE Budget'!B21="", "",'FTE Budget'!B21)</f>
        <v/>
      </c>
      <c r="D10" s="647">
        <f t="shared" si="0"/>
        <v>0</v>
      </c>
      <c r="E10" s="647" t="str">
        <f t="shared" si="1"/>
        <v xml:space="preserve"> </v>
      </c>
      <c r="F10" s="647" t="str">
        <f t="shared" si="3"/>
        <v xml:space="preserve"> </v>
      </c>
      <c r="G10" s="648">
        <f>'FTE Budget'!H21</f>
        <v>0</v>
      </c>
      <c r="H10" s="649">
        <f>'FTE Budget'!L21</f>
        <v>0</v>
      </c>
      <c r="I10" s="649">
        <f>'FTE Budget'!M21</f>
        <v>0</v>
      </c>
      <c r="J10" s="650">
        <f t="shared" si="2"/>
        <v>0</v>
      </c>
      <c r="K10" s="633"/>
      <c r="L10" s="465">
        <f>'FTE Budget'!J21</f>
        <v>0</v>
      </c>
      <c r="M10" s="674" t="s">
        <v>135</v>
      </c>
      <c r="N10"/>
      <c r="O10"/>
      <c r="P10"/>
    </row>
    <row r="11" spans="1:20" ht="28.5" customHeight="1">
      <c r="A11" s="645" t="str">
        <f>IF('FTE Budget'!A22="", "",'FTE Budget'!A22)</f>
        <v/>
      </c>
      <c r="B11" s="651"/>
      <c r="C11" s="644" t="str">
        <f>IF('FTE Budget'!B22="", "",'FTE Budget'!B22)</f>
        <v/>
      </c>
      <c r="D11" s="647">
        <f t="shared" si="0"/>
        <v>0</v>
      </c>
      <c r="E11" s="647" t="str">
        <f t="shared" si="1"/>
        <v xml:space="preserve"> </v>
      </c>
      <c r="F11" s="647" t="str">
        <f t="shared" si="3"/>
        <v xml:space="preserve"> </v>
      </c>
      <c r="G11" s="648">
        <f>'FTE Budget'!H22</f>
        <v>0</v>
      </c>
      <c r="H11" s="649">
        <f>'FTE Budget'!L22</f>
        <v>0</v>
      </c>
      <c r="I11" s="649">
        <f>'FTE Budget'!M22</f>
        <v>0</v>
      </c>
      <c r="J11" s="650">
        <f t="shared" si="2"/>
        <v>0</v>
      </c>
      <c r="K11" s="633"/>
      <c r="L11" s="465">
        <f>'FTE Budget'!J22</f>
        <v>0</v>
      </c>
      <c r="M11" s="674" t="s">
        <v>135</v>
      </c>
      <c r="N11"/>
      <c r="O11"/>
      <c r="P11"/>
    </row>
    <row r="12" spans="1:20" ht="28.5" customHeight="1">
      <c r="A12" s="645" t="str">
        <f>IF('FTE Budget'!A23="", "",'FTE Budget'!A23)</f>
        <v/>
      </c>
      <c r="B12" s="651"/>
      <c r="C12" s="644" t="str">
        <f>IF('FTE Budget'!B23="", "",'FTE Budget'!B23)</f>
        <v/>
      </c>
      <c r="D12" s="647">
        <f t="shared" si="0"/>
        <v>0</v>
      </c>
      <c r="E12" s="647" t="str">
        <f t="shared" si="1"/>
        <v xml:space="preserve"> </v>
      </c>
      <c r="F12" s="647" t="str">
        <f t="shared" si="3"/>
        <v xml:space="preserve"> </v>
      </c>
      <c r="G12" s="648">
        <f>'FTE Budget'!H23</f>
        <v>0</v>
      </c>
      <c r="H12" s="649">
        <f>'FTE Budget'!L23</f>
        <v>0</v>
      </c>
      <c r="I12" s="649">
        <f>'FTE Budget'!M23</f>
        <v>0</v>
      </c>
      <c r="J12" s="650">
        <f t="shared" si="2"/>
        <v>0</v>
      </c>
      <c r="K12" s="633"/>
      <c r="L12" s="465">
        <f>'FTE Budget'!J23</f>
        <v>0</v>
      </c>
      <c r="M12" s="674" t="s">
        <v>135</v>
      </c>
      <c r="N12"/>
      <c r="O12"/>
      <c r="P12"/>
    </row>
    <row r="13" spans="1:20" ht="28.5" customHeight="1">
      <c r="A13" s="645" t="str">
        <f>IF('FTE Budget'!A24="", "",'FTE Budget'!A24)</f>
        <v/>
      </c>
      <c r="B13" s="651"/>
      <c r="C13" s="644" t="str">
        <f>IF('FTE Budget'!B24="", "",'FTE Budget'!B24)</f>
        <v/>
      </c>
      <c r="D13" s="647">
        <f t="shared" si="0"/>
        <v>0</v>
      </c>
      <c r="E13" s="647" t="str">
        <f t="shared" si="1"/>
        <v xml:space="preserve"> </v>
      </c>
      <c r="F13" s="647" t="str">
        <f t="shared" si="3"/>
        <v xml:space="preserve"> </v>
      </c>
      <c r="G13" s="648">
        <f>'FTE Budget'!H24</f>
        <v>0</v>
      </c>
      <c r="H13" s="649">
        <f>'FTE Budget'!L24</f>
        <v>0</v>
      </c>
      <c r="I13" s="649">
        <f>'FTE Budget'!M24</f>
        <v>0</v>
      </c>
      <c r="J13" s="650">
        <f t="shared" si="2"/>
        <v>0</v>
      </c>
      <c r="K13" s="633"/>
      <c r="L13" s="465">
        <f>'FTE Budget'!J24</f>
        <v>0</v>
      </c>
      <c r="M13" s="674" t="s">
        <v>135</v>
      </c>
      <c r="N13"/>
      <c r="O13"/>
      <c r="P13"/>
    </row>
    <row r="14" spans="1:20" ht="28.5" customHeight="1">
      <c r="A14" s="645" t="str">
        <f>IF('FTE Budget'!A25="", "",'FTE Budget'!A25)</f>
        <v/>
      </c>
      <c r="B14" s="651"/>
      <c r="C14" s="644" t="str">
        <f>IF('FTE Budget'!B25="", "",'FTE Budget'!B25)</f>
        <v/>
      </c>
      <c r="D14" s="647">
        <f t="shared" si="0"/>
        <v>0</v>
      </c>
      <c r="E14" s="647" t="str">
        <f t="shared" si="1"/>
        <v xml:space="preserve"> </v>
      </c>
      <c r="F14" s="647" t="str">
        <f t="shared" si="3"/>
        <v xml:space="preserve"> </v>
      </c>
      <c r="G14" s="648">
        <f>'FTE Budget'!H25</f>
        <v>0</v>
      </c>
      <c r="H14" s="649">
        <f>'FTE Budget'!L25</f>
        <v>0</v>
      </c>
      <c r="I14" s="649">
        <f>'FTE Budget'!M25</f>
        <v>0</v>
      </c>
      <c r="J14" s="650">
        <f t="shared" si="2"/>
        <v>0</v>
      </c>
      <c r="K14" s="633"/>
      <c r="L14" s="465">
        <f>'FTE Budget'!J25</f>
        <v>0</v>
      </c>
      <c r="M14" s="674" t="s">
        <v>135</v>
      </c>
      <c r="N14"/>
      <c r="O14"/>
      <c r="P14"/>
    </row>
    <row r="15" spans="1:20" ht="28.5" customHeight="1" thickBot="1">
      <c r="A15" s="645" t="str">
        <f>IF('FTE Budget'!A28="", "",'FTE Budget'!A28)</f>
        <v/>
      </c>
      <c r="B15" s="651"/>
      <c r="C15" s="644" t="str">
        <f>IF('FTE Budget'!B28="", "",'FTE Budget'!B28)</f>
        <v/>
      </c>
      <c r="D15" s="647">
        <f t="shared" si="0"/>
        <v>0</v>
      </c>
      <c r="E15" s="647" t="str">
        <f t="shared" si="1"/>
        <v xml:space="preserve"> </v>
      </c>
      <c r="F15" s="647" t="str">
        <f t="shared" si="3"/>
        <v xml:space="preserve"> </v>
      </c>
      <c r="G15" s="648">
        <f>'FTE Budget'!H28</f>
        <v>0</v>
      </c>
      <c r="H15" s="649">
        <f>'FTE Budget'!L28</f>
        <v>0</v>
      </c>
      <c r="I15" s="649">
        <f>'FTE Budget'!M28</f>
        <v>0</v>
      </c>
      <c r="J15" s="650">
        <f t="shared" si="2"/>
        <v>0</v>
      </c>
      <c r="K15" s="633"/>
      <c r="L15" s="465">
        <f>'FTE Budget'!J28</f>
        <v>0</v>
      </c>
      <c r="M15" s="674" t="s">
        <v>135</v>
      </c>
      <c r="N15"/>
      <c r="O15"/>
      <c r="P15"/>
    </row>
    <row r="16" spans="1:20" ht="25.5" customHeight="1" thickTop="1" thickBot="1">
      <c r="A16" s="281"/>
      <c r="B16" s="126"/>
      <c r="C16" s="506" t="s">
        <v>11</v>
      </c>
      <c r="D16" s="127"/>
      <c r="E16" s="127"/>
      <c r="F16" s="126"/>
      <c r="G16" s="128"/>
      <c r="H16" s="352">
        <f>SUM(H8:H15)+SUM('Yr1 Cont.'!H6:H13)</f>
        <v>0</v>
      </c>
      <c r="I16" s="352">
        <f>SUM(I8:I15)+SUM('Yr1 Cont.'!I6:I13)</f>
        <v>0</v>
      </c>
      <c r="J16" s="352">
        <f>SUM(J8:J15)+SUM('Yr1 Cont.'!J6:J13)</f>
        <v>0</v>
      </c>
      <c r="K16" s="634"/>
      <c r="L16"/>
      <c r="M16"/>
    </row>
    <row r="17" spans="1:15" ht="13.5" customHeight="1" thickTop="1">
      <c r="A17" s="135" t="s">
        <v>43</v>
      </c>
      <c r="B17" s="135"/>
      <c r="C17" s="353"/>
      <c r="D17" s="353"/>
      <c r="E17" s="353"/>
      <c r="F17" s="353"/>
      <c r="G17" s="353"/>
      <c r="H17" s="354"/>
      <c r="I17" s="355"/>
      <c r="J17" s="123"/>
      <c r="K17" s="635"/>
    </row>
    <row r="18" spans="1:15" ht="13.5" customHeight="1">
      <c r="A18" s="703" t="str">
        <f>IF('FTE Budget'!A40="", "",'FTE Budget'!A40)</f>
        <v/>
      </c>
      <c r="B18" s="643"/>
      <c r="C18" s="354"/>
      <c r="D18" s="664" t="str">
        <f>IF('FTE Budget'!N40="", "",'FTE Budget'!N40)</f>
        <v/>
      </c>
      <c r="E18" s="354"/>
      <c r="F18" s="354"/>
      <c r="G18" s="354"/>
      <c r="H18" s="354"/>
      <c r="I18" s="355"/>
      <c r="J18" s="123"/>
      <c r="K18" s="635"/>
      <c r="L18"/>
      <c r="M18"/>
      <c r="N18"/>
      <c r="O18"/>
    </row>
    <row r="19" spans="1:15" ht="13.5" customHeight="1">
      <c r="A19" s="702" t="str">
        <f>IF('FTE Budget'!A41="", "",'FTE Budget'!A41)</f>
        <v/>
      </c>
      <c r="B19" s="137"/>
      <c r="C19" s="137" t="s">
        <v>0</v>
      </c>
      <c r="D19" s="665" t="str">
        <f>IF('FTE Budget'!N41="", "",'FTE Budget'!N41)</f>
        <v/>
      </c>
      <c r="E19" s="137"/>
      <c r="F19" s="137"/>
      <c r="G19" s="137"/>
      <c r="H19" s="137"/>
      <c r="I19" s="356"/>
      <c r="J19" s="357">
        <f>SUM(D18:D19)</f>
        <v>0</v>
      </c>
      <c r="K19" s="635"/>
    </row>
    <row r="20" spans="1:15" ht="13.5" customHeight="1">
      <c r="A20" s="508" t="s">
        <v>44</v>
      </c>
      <c r="B20" s="135"/>
      <c r="C20" s="129"/>
      <c r="D20" s="130"/>
      <c r="E20" s="130"/>
      <c r="F20" s="129"/>
      <c r="G20" s="129"/>
      <c r="H20" s="129"/>
      <c r="I20" s="131"/>
      <c r="J20" s="132"/>
      <c r="K20" s="635"/>
    </row>
    <row r="21" spans="1:15" ht="13.5" customHeight="1">
      <c r="A21" s="662" t="str">
        <f>IF('FTE Budget'!A46="", "",'FTE Budget'!A46)</f>
        <v/>
      </c>
      <c r="B21" s="359"/>
      <c r="C21" s="359"/>
      <c r="D21" s="664" t="str">
        <f>IF('FTE Budget'!N46="", "",'FTE Budget'!N46)</f>
        <v/>
      </c>
      <c r="E21" s="360"/>
      <c r="F21" s="359" t="s">
        <v>12</v>
      </c>
      <c r="G21" s="359"/>
      <c r="H21" s="359"/>
      <c r="I21" s="361"/>
      <c r="J21" s="133"/>
      <c r="K21" s="635"/>
    </row>
    <row r="22" spans="1:15" ht="13.5" customHeight="1">
      <c r="A22" s="663" t="str">
        <f>IF('FTE Budget'!A47="", "",'FTE Budget'!A47)</f>
        <v/>
      </c>
      <c r="B22" s="137"/>
      <c r="C22" s="137"/>
      <c r="D22" s="665" t="str">
        <f>IF('FTE Budget'!N47="", "",'FTE Budget'!N47)</f>
        <v/>
      </c>
      <c r="E22" s="136"/>
      <c r="F22" s="137" t="s">
        <v>0</v>
      </c>
      <c r="G22" s="137"/>
      <c r="H22" s="137"/>
      <c r="I22" s="356"/>
      <c r="J22" s="362">
        <f>SUM(D21:D22)</f>
        <v>0</v>
      </c>
      <c r="K22" s="635"/>
    </row>
    <row r="23" spans="1:15" ht="13.5" customHeight="1">
      <c r="A23" s="511" t="s">
        <v>45</v>
      </c>
      <c r="B23" s="124"/>
      <c r="C23" s="363"/>
      <c r="D23" s="364"/>
      <c r="E23" s="364"/>
      <c r="F23" s="363"/>
      <c r="G23" s="363"/>
      <c r="H23" s="363"/>
      <c r="I23" s="365"/>
      <c r="J23" s="123"/>
      <c r="K23" s="635"/>
    </row>
    <row r="24" spans="1:15" ht="13.5" customHeight="1">
      <c r="A24" s="662" t="str">
        <f>IF('FTE Budget'!A52="", "",'FTE Budget'!A52)</f>
        <v/>
      </c>
      <c r="B24" s="363"/>
      <c r="C24" s="363"/>
      <c r="D24" s="664" t="str">
        <f>IF('FTE Budget'!N52="", "",'FTE Budget'!N52)</f>
        <v/>
      </c>
      <c r="E24" s="364"/>
      <c r="F24" s="363" t="s">
        <v>0</v>
      </c>
      <c r="G24" s="363"/>
      <c r="H24" s="363"/>
      <c r="I24" s="366"/>
      <c r="J24" s="123"/>
      <c r="K24" s="635"/>
    </row>
    <row r="25" spans="1:15" ht="13.5" customHeight="1">
      <c r="A25" s="666" t="str">
        <f>IF('FTE Budget'!A53="", "",'FTE Budget'!A53)</f>
        <v/>
      </c>
      <c r="B25" s="363"/>
      <c r="C25" s="363"/>
      <c r="D25" s="667" t="str">
        <f>IF('FTE Budget'!N53="", "",'FTE Budget'!N53)</f>
        <v/>
      </c>
      <c r="E25" s="364"/>
      <c r="F25" s="363" t="s">
        <v>0</v>
      </c>
      <c r="G25" s="363"/>
      <c r="H25" s="363"/>
      <c r="I25" s="366"/>
      <c r="J25" s="123"/>
      <c r="K25" s="635"/>
    </row>
    <row r="26" spans="1:15" ht="13.5" customHeight="1">
      <c r="A26" s="663" t="str">
        <f>IF('FTE Budget'!A54="", "",'FTE Budget'!A54)</f>
        <v/>
      </c>
      <c r="B26" s="137"/>
      <c r="C26" s="137"/>
      <c r="D26" s="665" t="str">
        <f>IF('FTE Budget'!N54="", "",'FTE Budget'!N54)</f>
        <v/>
      </c>
      <c r="E26" s="136"/>
      <c r="F26" s="137" t="s">
        <v>0</v>
      </c>
      <c r="G26" s="137"/>
      <c r="H26" s="137"/>
      <c r="I26" s="367"/>
      <c r="J26" s="362">
        <f>SUM(D24:D26)</f>
        <v>0</v>
      </c>
      <c r="K26" s="635"/>
    </row>
    <row r="27" spans="1:15" ht="13.5" customHeight="1">
      <c r="A27" s="513" t="s">
        <v>85</v>
      </c>
      <c r="B27" s="124"/>
      <c r="C27" s="368"/>
      <c r="D27" s="368"/>
      <c r="E27" s="368"/>
      <c r="F27" s="368"/>
      <c r="G27" s="368"/>
      <c r="H27" s="368"/>
      <c r="I27" s="359"/>
      <c r="J27" s="132"/>
      <c r="K27" s="635"/>
    </row>
    <row r="28" spans="1:15" ht="13.5" customHeight="1">
      <c r="A28" s="662" t="str">
        <f>IF('FTE Budget'!A59="", "",'FTE Budget'!A59)</f>
        <v/>
      </c>
      <c r="B28" s="124"/>
      <c r="C28" s="368"/>
      <c r="D28" s="664" t="str">
        <f>IF('FTE Budget'!N59="", "",'FTE Budget'!N59)</f>
        <v/>
      </c>
      <c r="E28" s="368"/>
      <c r="F28" s="368"/>
      <c r="G28" s="368"/>
      <c r="H28" s="368"/>
      <c r="I28" s="359"/>
      <c r="J28" s="133"/>
      <c r="K28" s="635"/>
    </row>
    <row r="29" spans="1:15" ht="13.5" customHeight="1">
      <c r="A29" s="668" t="str">
        <f>IF('FTE Budget'!A60="", "",'FTE Budget'!A60)</f>
        <v/>
      </c>
      <c r="B29" s="124"/>
      <c r="C29" s="368"/>
      <c r="D29" s="669" t="str">
        <f>IF('FTE Budget'!N60="", "",'FTE Budget'!N60)</f>
        <v/>
      </c>
      <c r="E29" s="368"/>
      <c r="F29" s="368"/>
      <c r="G29" s="368"/>
      <c r="H29" s="368"/>
      <c r="I29" s="359"/>
      <c r="J29" s="133"/>
      <c r="K29" s="635"/>
    </row>
    <row r="30" spans="1:15" ht="13.5" customHeight="1">
      <c r="A30" s="663" t="str">
        <f>IF('FTE Budget'!A61="", "",'FTE Budget'!A61)</f>
        <v/>
      </c>
      <c r="B30" s="137"/>
      <c r="C30" s="137"/>
      <c r="D30" s="670" t="str">
        <f>IF('FTE Budget'!N61="", "",'FTE Budget'!N61)</f>
        <v/>
      </c>
      <c r="E30" s="137"/>
      <c r="F30" s="137"/>
      <c r="G30" s="137"/>
      <c r="H30" s="137"/>
      <c r="I30" s="356"/>
      <c r="J30" s="362">
        <f>SUM(D28:D30)</f>
        <v>0</v>
      </c>
      <c r="K30" s="635"/>
    </row>
    <row r="31" spans="1:15" ht="13.5" customHeight="1">
      <c r="A31" s="591" t="s">
        <v>213</v>
      </c>
      <c r="B31" s="592"/>
      <c r="C31" s="138"/>
      <c r="D31" s="134"/>
      <c r="E31" s="134"/>
      <c r="F31" s="134" t="s">
        <v>0</v>
      </c>
      <c r="G31" s="134"/>
      <c r="H31" s="134"/>
      <c r="I31" s="369"/>
      <c r="J31" s="370">
        <f>'FTE Budget'!N66</f>
        <v>0</v>
      </c>
      <c r="K31" s="635"/>
    </row>
    <row r="32" spans="1:15" ht="13.5" customHeight="1">
      <c r="A32" s="591" t="s">
        <v>214</v>
      </c>
      <c r="B32" s="592"/>
      <c r="C32" s="138"/>
      <c r="D32" s="134"/>
      <c r="E32" s="134"/>
      <c r="F32" s="134" t="s">
        <v>0</v>
      </c>
      <c r="G32" s="134"/>
      <c r="H32" s="134"/>
      <c r="I32" s="369"/>
      <c r="J32" s="370">
        <f>'FTE Budget'!N67</f>
        <v>0</v>
      </c>
      <c r="K32" s="635"/>
    </row>
    <row r="33" spans="1:14" ht="13.5" customHeight="1">
      <c r="A33" s="508" t="s">
        <v>46</v>
      </c>
      <c r="B33" s="135"/>
      <c r="C33" s="135"/>
      <c r="D33" s="135"/>
      <c r="E33" s="135"/>
      <c r="F33" s="129"/>
      <c r="G33" s="129"/>
      <c r="H33" s="129"/>
      <c r="I33" s="131"/>
      <c r="J33" s="123"/>
      <c r="K33" s="635"/>
    </row>
    <row r="34" spans="1:14" ht="13.5" customHeight="1">
      <c r="A34" s="510"/>
      <c r="B34" s="136"/>
      <c r="C34" s="137"/>
      <c r="D34" s="137"/>
      <c r="E34" s="137"/>
      <c r="F34" s="371" t="s">
        <v>0</v>
      </c>
      <c r="G34" s="137"/>
      <c r="H34" s="137"/>
      <c r="I34" s="356"/>
      <c r="J34" s="362">
        <f>SUM(A33:I34)</f>
        <v>0</v>
      </c>
      <c r="K34" s="635"/>
    </row>
    <row r="35" spans="1:14" ht="13.5" customHeight="1">
      <c r="A35" s="508" t="s">
        <v>47</v>
      </c>
      <c r="B35" s="135"/>
      <c r="C35" s="135"/>
      <c r="D35" s="129"/>
      <c r="E35" s="129"/>
      <c r="F35" s="129"/>
      <c r="G35" s="129"/>
      <c r="H35" s="129"/>
      <c r="I35" s="131"/>
      <c r="J35" s="123"/>
      <c r="K35" s="635"/>
    </row>
    <row r="36" spans="1:14" ht="13.5" customHeight="1">
      <c r="A36" s="662" t="str">
        <f>IF('FTE Budget'!A72="", "",'FTE Budget'!A72)</f>
        <v/>
      </c>
      <c r="B36" s="359"/>
      <c r="C36" s="359"/>
      <c r="D36" s="664" t="str">
        <f>IF('FTE Budget'!N72="", "",'FTE Budget'!N72)</f>
        <v/>
      </c>
      <c r="E36" s="359"/>
      <c r="F36" s="359"/>
      <c r="G36" s="359"/>
      <c r="H36" s="359"/>
      <c r="I36" s="361"/>
      <c r="J36" s="123"/>
      <c r="K36" s="635"/>
    </row>
    <row r="37" spans="1:14" ht="13.5" customHeight="1">
      <c r="A37" s="671" t="str">
        <f>IF('FTE Budget'!A73="", "",'FTE Budget'!A73)</f>
        <v/>
      </c>
      <c r="B37" s="359"/>
      <c r="C37" s="359"/>
      <c r="D37" s="673" t="str">
        <f>IF('FTE Budget'!N73="", "",'FTE Budget'!N73)</f>
        <v/>
      </c>
      <c r="E37" s="359"/>
      <c r="F37" s="359"/>
      <c r="G37" s="359"/>
      <c r="H37" s="359"/>
      <c r="I37" s="361"/>
      <c r="J37" s="123"/>
      <c r="K37" s="635"/>
    </row>
    <row r="38" spans="1:14" ht="13.5" customHeight="1">
      <c r="A38" s="671" t="str">
        <f>IF('FTE Budget'!A74="", "",'FTE Budget'!A74)</f>
        <v/>
      </c>
      <c r="B38" s="359"/>
      <c r="C38" s="359"/>
      <c r="D38" s="673" t="str">
        <f>IF('FTE Budget'!N74="", "",'FTE Budget'!N74)</f>
        <v/>
      </c>
      <c r="E38" s="359"/>
      <c r="F38" s="359"/>
      <c r="G38" s="359"/>
      <c r="H38" s="359"/>
      <c r="I38" s="361"/>
      <c r="J38" s="123"/>
      <c r="K38" s="635"/>
    </row>
    <row r="39" spans="1:14" ht="13.5" customHeight="1">
      <c r="A39" s="671" t="str">
        <f>IF('FTE Budget'!A75="", "",'FTE Budget'!A75)</f>
        <v/>
      </c>
      <c r="B39" s="359"/>
      <c r="C39" s="359"/>
      <c r="D39" s="673" t="str">
        <f>IF('FTE Budget'!N75="", "",'FTE Budget'!N75)</f>
        <v/>
      </c>
      <c r="E39" s="359"/>
      <c r="F39" s="359"/>
      <c r="G39" s="359"/>
      <c r="H39" s="359"/>
      <c r="I39" s="361"/>
      <c r="J39" s="123"/>
      <c r="K39" s="635"/>
    </row>
    <row r="40" spans="1:14" ht="13.5" customHeight="1">
      <c r="A40" s="672" t="str">
        <f>IF('FTE Budget'!A76="", "",'FTE Budget'!A76)</f>
        <v/>
      </c>
      <c r="B40" s="137"/>
      <c r="C40" s="137"/>
      <c r="D40" s="670" t="str">
        <f>IF('FTE Budget'!N76="", "",'FTE Budget'!N76)</f>
        <v/>
      </c>
      <c r="E40" s="137"/>
      <c r="F40" s="137"/>
      <c r="G40" s="137"/>
      <c r="H40" s="137"/>
      <c r="I40" s="356"/>
      <c r="J40" s="362">
        <f>SUM(D36:D40)</f>
        <v>0</v>
      </c>
      <c r="K40" s="635"/>
    </row>
    <row r="41" spans="1:14" ht="21.75" customHeight="1" thickBot="1">
      <c r="A41" s="517" t="s">
        <v>114</v>
      </c>
      <c r="F41" s="507"/>
      <c r="I41" s="518" t="s">
        <v>115</v>
      </c>
      <c r="J41" s="597">
        <f>'FTE Budget'!N81+'FTE Budget'!N83</f>
        <v>0</v>
      </c>
      <c r="K41" s="636"/>
    </row>
    <row r="42" spans="1:14" ht="24" customHeight="1" thickTop="1" thickBot="1">
      <c r="A42" s="151" t="s">
        <v>117</v>
      </c>
      <c r="B42" s="140"/>
      <c r="C42" s="138"/>
      <c r="D42" s="138"/>
      <c r="E42" s="138"/>
      <c r="F42" s="138"/>
      <c r="G42" s="138"/>
      <c r="H42" s="138"/>
      <c r="I42" s="139"/>
      <c r="J42" s="372">
        <f>J16+J19+J22+J26+J30+J31+J32+J34+J40+J41</f>
        <v>0</v>
      </c>
      <c r="K42" s="637"/>
      <c r="L42"/>
      <c r="M42"/>
      <c r="N42"/>
    </row>
    <row r="43" spans="1:14" ht="21.75" customHeight="1" thickTop="1" thickBot="1">
      <c r="A43" s="517" t="s">
        <v>114</v>
      </c>
      <c r="F43" s="507"/>
      <c r="G43" s="373"/>
      <c r="H43" s="373"/>
      <c r="I43" s="519" t="s">
        <v>161</v>
      </c>
      <c r="J43" s="374">
        <f>'FTE Budget'!N82+'FTE Budget'!N84</f>
        <v>0</v>
      </c>
      <c r="K43" s="638"/>
      <c r="L43"/>
      <c r="M43"/>
      <c r="N43"/>
    </row>
    <row r="44" spans="1:14" ht="22.5" customHeight="1" thickTop="1" thickBot="1">
      <c r="A44" s="150" t="s">
        <v>116</v>
      </c>
      <c r="B44" s="144"/>
      <c r="C44" s="145"/>
      <c r="D44" s="145"/>
      <c r="E44" s="145"/>
      <c r="F44" s="146"/>
      <c r="G44" s="146"/>
      <c r="H44" s="146"/>
      <c r="I44" s="147"/>
      <c r="J44" s="375">
        <f>SUM(J42:J43)</f>
        <v>0</v>
      </c>
      <c r="K44" s="639"/>
      <c r="L44"/>
      <c r="M44"/>
      <c r="N44"/>
    </row>
    <row r="45" spans="1:14" ht="12.75" customHeight="1">
      <c r="A45" s="152" t="s">
        <v>296</v>
      </c>
      <c r="B45" s="122"/>
      <c r="C45" s="122"/>
      <c r="D45" s="153" t="s">
        <v>163</v>
      </c>
      <c r="G45" s="376"/>
      <c r="H45" s="122"/>
      <c r="I45" s="122"/>
      <c r="J45" s="691" t="s">
        <v>297</v>
      </c>
      <c r="K45" s="640"/>
    </row>
    <row r="46" spans="1:14" ht="12.75" customHeight="1">
      <c r="A46" s="152"/>
      <c r="B46" s="122"/>
      <c r="C46" s="122"/>
      <c r="D46" s="153"/>
      <c r="E46" s="521" t="s">
        <v>164</v>
      </c>
      <c r="F46" s="149"/>
      <c r="G46" s="376"/>
      <c r="H46" s="122"/>
      <c r="I46" s="122"/>
      <c r="J46" s="148" t="s">
        <v>23</v>
      </c>
      <c r="K46" s="640"/>
    </row>
    <row r="47" spans="1:14">
      <c r="A47" s="154"/>
      <c r="B47" s="8"/>
      <c r="C47" s="8"/>
      <c r="D47" s="8"/>
      <c r="E47" s="8"/>
      <c r="F47" s="8"/>
      <c r="G47" s="8"/>
      <c r="H47" s="8"/>
      <c r="I47" s="8"/>
      <c r="J47" s="8"/>
      <c r="K47" s="641"/>
    </row>
    <row r="48" spans="1:14">
      <c r="A48" s="8"/>
      <c r="B48" s="8"/>
      <c r="C48" s="8"/>
      <c r="D48" s="8"/>
      <c r="E48" s="8"/>
      <c r="F48" s="8"/>
      <c r="G48" s="8"/>
      <c r="H48" s="8"/>
      <c r="I48" s="8"/>
      <c r="J48" s="8"/>
      <c r="K48" s="641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641"/>
    </row>
  </sheetData>
  <mergeCells count="1">
    <mergeCell ref="I2:J2"/>
  </mergeCells>
  <phoneticPr fontId="0" type="noConversion"/>
  <dataValidations count="3">
    <dataValidation type="list" allowBlank="1" showInputMessage="1" showErrorMessage="1" sqref="M16">
      <formula1>$S$6:$U$6</formula1>
    </dataValidation>
    <dataValidation type="decimal" allowBlank="1" showInputMessage="1" showErrorMessage="1" sqref="D8:F15">
      <formula1>0</formula1>
      <formula2>12</formula2>
    </dataValidation>
    <dataValidation type="list" allowBlank="1" showInputMessage="1" showErrorMessage="1" sqref="M8:M15">
      <formula1>$N$7:$P$7</formula1>
    </dataValidation>
  </dataValidations>
  <printOptions gridLinesSet="0"/>
  <pageMargins left="0.5" right="0.5" top="0.5" bottom="0.5" header="0" footer="0"/>
  <pageSetup scale="85" fitToHeight="0" orientation="portrait" horizontalDpi="4294967292" verticalDpi="4294967292" r:id="rId1"/>
  <headerFooter alignWithMargins="0"/>
  <ignoredErrors>
    <ignoredError sqref="D20 A23 B10:B15 B8:C8 A8:A15 B9 C9:C15 J8 J9:J15 A18:D19 H16:J16 D23 A21:D22 D27 A27 A24:D26 A28:D30 B27:C27 A36:D40 G8:I15 G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80" zoomScaleNormal="80" zoomScaleSheetLayoutView="80" workbookViewId="0">
      <selection activeCell="T22" sqref="T22"/>
    </sheetView>
  </sheetViews>
  <sheetFormatPr defaultRowHeight="12"/>
  <cols>
    <col min="1" max="1" width="23.75" customWidth="1"/>
    <col min="2" max="2" width="2.625" customWidth="1"/>
    <col min="3" max="3" width="12.375" customWidth="1"/>
    <col min="4" max="6" width="7.75" customWidth="1"/>
    <col min="7" max="7" width="11.25" customWidth="1"/>
    <col min="8" max="8" width="12.375" customWidth="1"/>
    <col min="9" max="10" width="11.25" customWidth="1"/>
    <col min="11" max="11" width="3" style="687" customWidth="1"/>
  </cols>
  <sheetData>
    <row r="1" spans="1:13" s="338" customFormat="1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13" s="338" customFormat="1" ht="11.25" customHeight="1">
      <c r="A2" s="155"/>
      <c r="B2" s="7"/>
      <c r="C2" s="4"/>
      <c r="D2" s="4"/>
      <c r="E2" s="515"/>
      <c r="G2" s="227"/>
      <c r="H2" s="439"/>
      <c r="I2" s="549"/>
      <c r="J2" s="457"/>
      <c r="K2" s="627"/>
    </row>
    <row r="3" spans="1:13" s="338" customFormat="1" ht="17.850000000000001" customHeight="1">
      <c r="A3" s="660" t="s">
        <v>282</v>
      </c>
      <c r="B3" s="7"/>
      <c r="C3" s="4"/>
      <c r="D3" s="4"/>
      <c r="E3" s="515"/>
      <c r="G3" s="227"/>
      <c r="H3" s="439"/>
      <c r="I3" s="549"/>
      <c r="J3" s="457"/>
      <c r="K3" s="627"/>
    </row>
    <row r="4" spans="1:13" ht="14.25">
      <c r="A4" s="660" t="s">
        <v>283</v>
      </c>
    </row>
    <row r="5" spans="1:13" ht="37.5" customHeight="1">
      <c r="A5" s="658" t="s">
        <v>7</v>
      </c>
      <c r="B5" s="658"/>
      <c r="C5" s="659" t="s">
        <v>8</v>
      </c>
      <c r="D5" s="659" t="s">
        <v>284</v>
      </c>
      <c r="E5" s="659" t="s">
        <v>285</v>
      </c>
      <c r="F5" s="659" t="s">
        <v>160</v>
      </c>
      <c r="G5" s="659" t="s">
        <v>131</v>
      </c>
      <c r="H5" s="659" t="s">
        <v>286</v>
      </c>
      <c r="I5" s="659" t="s">
        <v>287</v>
      </c>
      <c r="J5" s="659" t="s">
        <v>288</v>
      </c>
      <c r="K5" s="632"/>
      <c r="L5" s="652" t="s">
        <v>133</v>
      </c>
      <c r="M5" s="652" t="s">
        <v>134</v>
      </c>
    </row>
    <row r="6" spans="1:13" ht="22.5" customHeight="1">
      <c r="A6" s="676" t="str">
        <f>IF('FTE Budget'!A29="", "",'FTE Budget'!A29)</f>
        <v/>
      </c>
      <c r="B6" s="677"/>
      <c r="C6" s="661" t="str">
        <f>IF('FTE Budget'!B29="", "",'FTE Budget'!B29)</f>
        <v/>
      </c>
      <c r="D6" s="654">
        <f t="shared" ref="D6:D13" si="0">IF(M6="Cal",12*L6," ")</f>
        <v>0</v>
      </c>
      <c r="E6" s="654" t="str">
        <f t="shared" ref="E6:E13" si="1">IF(M6="Acad",9*L6," ")</f>
        <v xml:space="preserve"> </v>
      </c>
      <c r="F6" s="654" t="str">
        <f>IF(M6="Sum",3*L6," ")</f>
        <v xml:space="preserve"> </v>
      </c>
      <c r="G6" s="655">
        <f>'FTE Budget'!H29</f>
        <v>0</v>
      </c>
      <c r="H6" s="460">
        <f>'FTE Budget'!L29</f>
        <v>0</v>
      </c>
      <c r="I6" s="460">
        <f>'FTE Budget'!M29</f>
        <v>0</v>
      </c>
      <c r="J6" s="460">
        <f t="shared" ref="J6:J13" si="2">H6+I6</f>
        <v>0</v>
      </c>
      <c r="K6" s="656"/>
      <c r="L6" s="657">
        <f>'FTE Budget'!J29</f>
        <v>0</v>
      </c>
      <c r="M6" s="675" t="s">
        <v>135</v>
      </c>
    </row>
    <row r="7" spans="1:13" ht="15">
      <c r="A7" s="676" t="str">
        <f>IF('FTE Budget'!A30="", "",'FTE Budget'!A30)</f>
        <v/>
      </c>
      <c r="B7" s="677"/>
      <c r="C7" s="661" t="str">
        <f>IF('FTE Budget'!B30="", "",'FTE Budget'!B30)</f>
        <v/>
      </c>
      <c r="D7" s="654">
        <f t="shared" si="0"/>
        <v>0</v>
      </c>
      <c r="E7" s="654" t="str">
        <f t="shared" si="1"/>
        <v xml:space="preserve"> </v>
      </c>
      <c r="F7" s="654" t="str">
        <f t="shared" ref="F7:F13" si="3">IF(M7="Sum",3*L7," ")</f>
        <v xml:space="preserve"> </v>
      </c>
      <c r="G7" s="655">
        <f>'FTE Budget'!H30</f>
        <v>0</v>
      </c>
      <c r="H7" s="460">
        <f>'FTE Budget'!L30</f>
        <v>0</v>
      </c>
      <c r="I7" s="460">
        <f>'FTE Budget'!M30</f>
        <v>0</v>
      </c>
      <c r="J7" s="460">
        <f t="shared" si="2"/>
        <v>0</v>
      </c>
      <c r="K7" s="656"/>
      <c r="L7" s="657">
        <f>'FTE Budget'!J30</f>
        <v>0</v>
      </c>
      <c r="M7" s="675" t="s">
        <v>135</v>
      </c>
    </row>
    <row r="8" spans="1:13" ht="15">
      <c r="A8" s="676" t="str">
        <f>IF('FTE Budget'!A31="", "",'FTE Budget'!A31)</f>
        <v/>
      </c>
      <c r="B8" s="677"/>
      <c r="C8" s="661" t="str">
        <f>IF('FTE Budget'!B31="", "",'FTE Budget'!B31)</f>
        <v/>
      </c>
      <c r="D8" s="654">
        <f t="shared" si="0"/>
        <v>0</v>
      </c>
      <c r="E8" s="654" t="str">
        <f t="shared" si="1"/>
        <v xml:space="preserve"> </v>
      </c>
      <c r="F8" s="654" t="str">
        <f t="shared" si="3"/>
        <v xml:space="preserve"> </v>
      </c>
      <c r="G8" s="655">
        <f>'FTE Budget'!H31</f>
        <v>0</v>
      </c>
      <c r="H8" s="460">
        <f>'FTE Budget'!L31</f>
        <v>0</v>
      </c>
      <c r="I8" s="460">
        <f>'FTE Budget'!M31</f>
        <v>0</v>
      </c>
      <c r="J8" s="460">
        <f t="shared" si="2"/>
        <v>0</v>
      </c>
      <c r="K8" s="656"/>
      <c r="L8" s="657">
        <f>'FTE Budget'!J31</f>
        <v>0</v>
      </c>
      <c r="M8" s="675" t="s">
        <v>135</v>
      </c>
    </row>
    <row r="9" spans="1:13" ht="15">
      <c r="A9" s="676" t="str">
        <f>IF('FTE Budget'!A32="", "",'FTE Budget'!A32)</f>
        <v/>
      </c>
      <c r="B9" s="677"/>
      <c r="C9" s="661" t="str">
        <f>IF('FTE Budget'!B32="", "",'FTE Budget'!B32)</f>
        <v/>
      </c>
      <c r="D9" s="654">
        <f t="shared" si="0"/>
        <v>0</v>
      </c>
      <c r="E9" s="654" t="str">
        <f t="shared" si="1"/>
        <v xml:space="preserve"> </v>
      </c>
      <c r="F9" s="654" t="str">
        <f t="shared" si="3"/>
        <v xml:space="preserve"> </v>
      </c>
      <c r="G9" s="655">
        <f>'FTE Budget'!H32</f>
        <v>0</v>
      </c>
      <c r="H9" s="460">
        <f>'FTE Budget'!L32</f>
        <v>0</v>
      </c>
      <c r="I9" s="460">
        <f>'FTE Budget'!M32</f>
        <v>0</v>
      </c>
      <c r="J9" s="460">
        <f t="shared" si="2"/>
        <v>0</v>
      </c>
      <c r="K9" s="656"/>
      <c r="L9" s="657">
        <f>'FTE Budget'!J32</f>
        <v>0</v>
      </c>
      <c r="M9" s="675" t="s">
        <v>135</v>
      </c>
    </row>
    <row r="10" spans="1:13" ht="15">
      <c r="A10" s="676" t="str">
        <f>IF('FTE Budget'!A33="", "",'FTE Budget'!A33)</f>
        <v/>
      </c>
      <c r="B10" s="677"/>
      <c r="C10" s="661" t="str">
        <f>IF('FTE Budget'!B33="", "",'FTE Budget'!B33)</f>
        <v/>
      </c>
      <c r="D10" s="654">
        <f t="shared" si="0"/>
        <v>0</v>
      </c>
      <c r="E10" s="654" t="str">
        <f t="shared" si="1"/>
        <v xml:space="preserve"> </v>
      </c>
      <c r="F10" s="654" t="str">
        <f t="shared" si="3"/>
        <v xml:space="preserve"> </v>
      </c>
      <c r="G10" s="655">
        <f>'FTE Budget'!H33</f>
        <v>0</v>
      </c>
      <c r="H10" s="460">
        <f>'FTE Budget'!L33</f>
        <v>0</v>
      </c>
      <c r="I10" s="460">
        <f>'FTE Budget'!M33</f>
        <v>0</v>
      </c>
      <c r="J10" s="460">
        <f t="shared" si="2"/>
        <v>0</v>
      </c>
      <c r="K10" s="656"/>
      <c r="L10" s="657">
        <f>'FTE Budget'!J33</f>
        <v>0</v>
      </c>
      <c r="M10" s="675" t="s">
        <v>135</v>
      </c>
    </row>
    <row r="11" spans="1:13" ht="15">
      <c r="A11" s="676" t="str">
        <f>IF('FTE Budget'!A34="", "",'FTE Budget'!A34)</f>
        <v/>
      </c>
      <c r="B11" s="677"/>
      <c r="C11" s="661" t="str">
        <f>IF('FTE Budget'!B34="", "",'FTE Budget'!B34)</f>
        <v/>
      </c>
      <c r="D11" s="654">
        <f t="shared" si="0"/>
        <v>0</v>
      </c>
      <c r="E11" s="654" t="str">
        <f t="shared" si="1"/>
        <v xml:space="preserve"> </v>
      </c>
      <c r="F11" s="654" t="str">
        <f t="shared" si="3"/>
        <v xml:space="preserve"> </v>
      </c>
      <c r="G11" s="704">
        <f>'FTE Budget'!H34</f>
        <v>0</v>
      </c>
      <c r="H11" s="460">
        <f>'FTE Budget'!L34</f>
        <v>0</v>
      </c>
      <c r="I11" s="460">
        <f>'FTE Budget'!M34</f>
        <v>0</v>
      </c>
      <c r="J11" s="460">
        <f t="shared" si="2"/>
        <v>0</v>
      </c>
      <c r="K11" s="656"/>
      <c r="L11" s="657">
        <f>'FTE Budget'!J34</f>
        <v>0</v>
      </c>
      <c r="M11" s="675" t="s">
        <v>135</v>
      </c>
    </row>
    <row r="12" spans="1:13" ht="15">
      <c r="A12" s="676" t="str">
        <f>IF('FTE Budget'!A35="", "",'FTE Budget'!A35)</f>
        <v/>
      </c>
      <c r="B12" s="678"/>
      <c r="C12" s="676" t="str">
        <f>IF('FTE Budget'!B35="", "",'FTE Budget'!B35)</f>
        <v/>
      </c>
      <c r="D12" s="654">
        <f t="shared" si="0"/>
        <v>0</v>
      </c>
      <c r="E12" s="654" t="str">
        <f t="shared" si="1"/>
        <v xml:space="preserve"> </v>
      </c>
      <c r="F12" s="654" t="str">
        <f t="shared" si="3"/>
        <v xml:space="preserve"> </v>
      </c>
      <c r="G12" s="655">
        <f>'FTE Budget'!H35</f>
        <v>0</v>
      </c>
      <c r="H12" s="460">
        <f>'FTE Budget'!L35</f>
        <v>0</v>
      </c>
      <c r="I12" s="460">
        <f>'FTE Budget'!M35</f>
        <v>0</v>
      </c>
      <c r="J12" s="460">
        <f t="shared" si="2"/>
        <v>0</v>
      </c>
      <c r="K12" s="656"/>
      <c r="L12" s="657">
        <f>'FTE Budget'!J35</f>
        <v>0</v>
      </c>
      <c r="M12" s="675" t="s">
        <v>135</v>
      </c>
    </row>
    <row r="13" spans="1:13" ht="15">
      <c r="A13" s="676" t="str">
        <f>IF('FTE Budget'!A36="", "",'FTE Budget'!A36)</f>
        <v/>
      </c>
      <c r="B13" s="678"/>
      <c r="C13" s="676" t="str">
        <f>IF('FTE Budget'!B36="", "",'FTE Budget'!B36)</f>
        <v/>
      </c>
      <c r="D13" s="654">
        <f t="shared" si="0"/>
        <v>0</v>
      </c>
      <c r="E13" s="654" t="str">
        <f t="shared" si="1"/>
        <v xml:space="preserve"> </v>
      </c>
      <c r="F13" s="654" t="str">
        <f t="shared" si="3"/>
        <v xml:space="preserve"> </v>
      </c>
      <c r="G13" s="655">
        <f>'FTE Budget'!H36</f>
        <v>0</v>
      </c>
      <c r="H13" s="460">
        <f>'FTE Budget'!L36</f>
        <v>0</v>
      </c>
      <c r="I13" s="460">
        <f>'FTE Budget'!M36</f>
        <v>0</v>
      </c>
      <c r="J13" s="460">
        <f t="shared" si="2"/>
        <v>0</v>
      </c>
      <c r="K13" s="656"/>
      <c r="L13" s="657">
        <f>'FTE Budget'!J36</f>
        <v>0</v>
      </c>
      <c r="M13" s="675" t="s">
        <v>135</v>
      </c>
    </row>
    <row r="14" spans="1:13" ht="19.5" customHeight="1">
      <c r="A14" s="676"/>
      <c r="B14" s="678"/>
      <c r="C14" s="676"/>
      <c r="D14" s="654"/>
      <c r="E14" s="654"/>
      <c r="F14" s="654"/>
      <c r="G14" s="655"/>
      <c r="H14" s="460"/>
      <c r="I14" s="460"/>
      <c r="J14" s="460"/>
      <c r="K14" s="656"/>
      <c r="L14" s="657"/>
      <c r="M14" s="675"/>
    </row>
    <row r="15" spans="1:13" ht="19.5" customHeight="1">
      <c r="A15" s="653"/>
    </row>
    <row r="16" spans="1:13" ht="14.25">
      <c r="A16" s="679" t="s">
        <v>291</v>
      </c>
    </row>
    <row r="17" spans="1:10" ht="14.25">
      <c r="A17" s="679"/>
    </row>
    <row r="18" spans="1:10" ht="14.25">
      <c r="A18" s="679" t="s">
        <v>292</v>
      </c>
      <c r="F18" s="679" t="s">
        <v>293</v>
      </c>
      <c r="G18" s="679"/>
      <c r="H18" s="679" t="s">
        <v>294</v>
      </c>
      <c r="I18" s="679"/>
      <c r="J18" s="679" t="s">
        <v>295</v>
      </c>
    </row>
    <row r="19" spans="1:10" ht="15">
      <c r="A19" s="676" t="str">
        <f>IF('FTE Budget'!A81="", "",'FTE Budget'!A81)</f>
        <v/>
      </c>
      <c r="F19" s="680">
        <f>'FTE Budget'!N81</f>
        <v>0</v>
      </c>
      <c r="H19" s="680">
        <f>'FTE Budget'!N82</f>
        <v>0</v>
      </c>
      <c r="J19" s="680">
        <f>SUM(F19,H19)</f>
        <v>0</v>
      </c>
    </row>
    <row r="20" spans="1:10" ht="15">
      <c r="A20" s="676" t="str">
        <f>IF('FTE Budget'!A82="", "",'FTE Budget'!A82)</f>
        <v/>
      </c>
      <c r="F20" s="655"/>
      <c r="H20" s="655"/>
      <c r="J20" s="655"/>
    </row>
    <row r="21" spans="1:10" ht="15">
      <c r="A21" s="676" t="str">
        <f>IF('FTE Budget'!A83="", "",'FTE Budget'!A83)</f>
        <v/>
      </c>
      <c r="F21" s="680">
        <f>'FTE Budget'!N83</f>
        <v>0</v>
      </c>
      <c r="H21" s="680">
        <f>'FTE Budget'!N84</f>
        <v>0</v>
      </c>
      <c r="J21" s="680">
        <f>SUM(F21,H21)</f>
        <v>0</v>
      </c>
    </row>
    <row r="22" spans="1:10" ht="14.25">
      <c r="A22" s="676" t="str">
        <f>IF('FTE Budget'!A84="", "",'FTE Budget'!A84)</f>
        <v/>
      </c>
    </row>
    <row r="50" spans="1:11" s="338" customFormat="1" ht="14.25">
      <c r="B50" s="122"/>
      <c r="C50" s="122"/>
      <c r="D50" s="153" t="s">
        <v>163</v>
      </c>
      <c r="G50" s="376"/>
      <c r="H50" s="122"/>
      <c r="I50" s="122"/>
      <c r="K50" s="687"/>
    </row>
    <row r="51" spans="1:11" s="338" customFormat="1" ht="14.25">
      <c r="A51" s="718" t="s">
        <v>299</v>
      </c>
      <c r="B51" s="681"/>
      <c r="C51" s="681"/>
      <c r="D51" s="682"/>
      <c r="E51" s="683" t="s">
        <v>164</v>
      </c>
      <c r="F51" s="684"/>
      <c r="G51" s="685"/>
      <c r="H51" s="681"/>
      <c r="I51" s="681"/>
      <c r="J51" s="686" t="s">
        <v>298</v>
      </c>
      <c r="K51" s="687"/>
    </row>
  </sheetData>
  <dataValidations count="2">
    <dataValidation type="decimal" allowBlank="1" showInputMessage="1" showErrorMessage="1" sqref="D6:F14">
      <formula1>0</formula1>
      <formula2>12</formula2>
    </dataValidation>
    <dataValidation type="list" allowBlank="1" showErrorMessage="1" prompt="Cal_x000a_Acad_x000a_Sum" sqref="M6:M14">
      <formula1>"Cal, Acad, Sum"</formula1>
    </dataValidation>
  </dataValidations>
  <pageMargins left="0.5" right="0.5" top="0.5" bottom="0.5" header="0" footer="0"/>
  <pageSetup scale="89" fitToHeight="0" orientation="portrait" horizontalDpi="1200" verticalDpi="1200" r:id="rId1"/>
  <ignoredErrors>
    <ignoredError sqref="A11:C13 A6:A10 I7:J13 A19:A22 F21 H21 J21 F19:J20 I6:J6 G6:G13 H6:H13 G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8"/>
  <sheetViews>
    <sheetView showGridLines="0" zoomScale="80" zoomScaleNormal="80" zoomScaleSheetLayoutView="85" workbookViewId="0">
      <selection activeCell="G41" sqref="G41"/>
    </sheetView>
  </sheetViews>
  <sheetFormatPr defaultColWidth="10" defaultRowHeight="12"/>
  <cols>
    <col min="1" max="1" width="23.75" style="338" customWidth="1"/>
    <col min="2" max="2" width="2.375" style="338" customWidth="1"/>
    <col min="3" max="3" width="12" style="338" customWidth="1"/>
    <col min="4" max="4" width="7.75" style="338" customWidth="1"/>
    <col min="5" max="5" width="7.875" style="338" customWidth="1"/>
    <col min="6" max="6" width="7.75" style="338" customWidth="1"/>
    <col min="7" max="7" width="11.25" style="338" customWidth="1"/>
    <col min="8" max="8" width="12.25" style="338" customWidth="1"/>
    <col min="9" max="9" width="13.875" style="338" customWidth="1"/>
    <col min="10" max="10" width="13.625" style="338" customWidth="1"/>
    <col min="11" max="11" width="2.375" style="642" customWidth="1"/>
    <col min="12" max="16384" width="10" style="338"/>
  </cols>
  <sheetData>
    <row r="1" spans="1:20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20" ht="18.75" customHeight="1">
      <c r="A2" s="550" t="s">
        <v>5</v>
      </c>
      <c r="B2" s="551"/>
      <c r="C2" s="552"/>
      <c r="D2" s="552"/>
      <c r="E2" s="552"/>
      <c r="F2" s="553"/>
      <c r="G2" s="553"/>
      <c r="H2" s="554" t="s">
        <v>165</v>
      </c>
      <c r="I2" s="877" t="s">
        <v>162</v>
      </c>
      <c r="J2" s="878"/>
      <c r="K2" s="628"/>
    </row>
    <row r="3" spans="1:20" ht="18.75" customHeight="1">
      <c r="A3" s="514" t="s">
        <v>6</v>
      </c>
      <c r="B3" s="143"/>
      <c r="C3" s="125"/>
      <c r="D3" s="125"/>
      <c r="E3" s="125"/>
      <c r="F3" s="125"/>
      <c r="G3" s="125"/>
      <c r="H3" s="717">
        <f>'FTE Budget'!Q17</f>
        <v>366</v>
      </c>
      <c r="I3" s="341"/>
      <c r="J3" s="342">
        <f>'FTE Budget'!T17</f>
        <v>730</v>
      </c>
      <c r="K3" s="629"/>
    </row>
    <row r="4" spans="1:20" s="586" customFormat="1" ht="12" customHeight="1">
      <c r="A4" s="595" t="s">
        <v>215</v>
      </c>
      <c r="B4" s="579"/>
      <c r="C4" s="580"/>
      <c r="D4" s="580"/>
      <c r="E4" s="580"/>
      <c r="F4" s="580"/>
      <c r="G4" s="580"/>
      <c r="H4" s="581"/>
      <c r="I4" s="582"/>
      <c r="J4" s="583"/>
      <c r="K4" s="630"/>
    </row>
    <row r="5" spans="1:20" ht="12" customHeight="1">
      <c r="A5" s="593" t="s">
        <v>212</v>
      </c>
      <c r="B5" s="143"/>
      <c r="C5" s="125"/>
      <c r="D5" s="125"/>
      <c r="E5" s="125"/>
      <c r="F5" s="125"/>
      <c r="G5" s="125"/>
      <c r="H5" s="340"/>
      <c r="I5" s="341"/>
      <c r="J5" s="342"/>
      <c r="K5" s="629"/>
    </row>
    <row r="6" spans="1:20" s="590" customFormat="1" ht="12" customHeight="1">
      <c r="A6" s="594" t="s">
        <v>216</v>
      </c>
      <c r="B6" s="587"/>
      <c r="C6" s="588"/>
      <c r="D6" s="561"/>
      <c r="E6" s="561"/>
      <c r="F6" s="561"/>
      <c r="G6" s="561"/>
      <c r="H6" s="561"/>
      <c r="I6" s="561"/>
      <c r="J6" s="561"/>
      <c r="K6" s="631"/>
    </row>
    <row r="7" spans="1:20" ht="28.5" customHeight="1">
      <c r="A7" s="502" t="s">
        <v>7</v>
      </c>
      <c r="B7" s="503"/>
      <c r="C7" s="504" t="s">
        <v>8</v>
      </c>
      <c r="D7" s="504" t="s">
        <v>129</v>
      </c>
      <c r="E7" s="504" t="s">
        <v>130</v>
      </c>
      <c r="F7" s="504" t="s">
        <v>160</v>
      </c>
      <c r="G7" s="504" t="s">
        <v>131</v>
      </c>
      <c r="H7" s="504" t="s">
        <v>9</v>
      </c>
      <c r="I7" s="504" t="s">
        <v>10</v>
      </c>
      <c r="J7" s="505" t="s">
        <v>42</v>
      </c>
      <c r="K7" s="632"/>
      <c r="L7" s="464" t="s">
        <v>133</v>
      </c>
      <c r="M7" s="464" t="s">
        <v>134</v>
      </c>
      <c r="N7" s="463" t="s">
        <v>135</v>
      </c>
      <c r="O7" s="463" t="s">
        <v>136</v>
      </c>
      <c r="P7" s="463" t="s">
        <v>137</v>
      </c>
    </row>
    <row r="8" spans="1:20" ht="28.5" customHeight="1">
      <c r="A8" s="645" t="str">
        <f>IF('FTE Budget'!A19="", "",'FTE Budget'!A19)</f>
        <v/>
      </c>
      <c r="B8" s="646"/>
      <c r="C8" s="516" t="s">
        <v>211</v>
      </c>
      <c r="D8" s="647">
        <f t="shared" ref="D8:D15" si="0">IF(M8="Cal",12*L8," ")</f>
        <v>0</v>
      </c>
      <c r="E8" s="647" t="str">
        <f t="shared" ref="E8:E15" si="1">IF(M8="Acad",9*L8," ")</f>
        <v xml:space="preserve"> </v>
      </c>
      <c r="F8" s="647" t="str">
        <f>IF(M8="Sum",3*L8," ")</f>
        <v xml:space="preserve"> </v>
      </c>
      <c r="G8" s="648">
        <f>'FTE Budget'!O19</f>
        <v>0</v>
      </c>
      <c r="H8" s="649">
        <f>'FTE Budget'!S19</f>
        <v>0</v>
      </c>
      <c r="I8" s="649">
        <f>'FTE Budget'!T19</f>
        <v>0</v>
      </c>
      <c r="J8" s="650">
        <f t="shared" ref="J8:J15" si="2">H8+I8</f>
        <v>0</v>
      </c>
      <c r="K8" s="633"/>
      <c r="L8" s="465">
        <f>'FTE Budget'!Q19</f>
        <v>0</v>
      </c>
      <c r="M8" s="674" t="s">
        <v>135</v>
      </c>
      <c r="N8"/>
      <c r="O8"/>
      <c r="P8"/>
    </row>
    <row r="9" spans="1:20" ht="28.5" customHeight="1">
      <c r="A9" s="645" t="str">
        <f>IF('FTE Budget'!A20="", "",'FTE Budget'!A20)</f>
        <v/>
      </c>
      <c r="B9" s="651"/>
      <c r="C9" s="644" t="str">
        <f>IF('FTE Budget'!B20="", "",'FTE Budget'!B20)</f>
        <v/>
      </c>
      <c r="D9" s="647">
        <f t="shared" si="0"/>
        <v>0</v>
      </c>
      <c r="E9" s="647" t="str">
        <f t="shared" si="1"/>
        <v xml:space="preserve"> </v>
      </c>
      <c r="F9" s="647" t="str">
        <f t="shared" ref="F9:F15" si="3">IF(M9="Sum",3*L9," ")</f>
        <v xml:space="preserve"> </v>
      </c>
      <c r="G9" s="648">
        <f>'FTE Budget'!O20</f>
        <v>0</v>
      </c>
      <c r="H9" s="649">
        <f>'FTE Budget'!S20</f>
        <v>0</v>
      </c>
      <c r="I9" s="649">
        <f>'FTE Budget'!T20</f>
        <v>0</v>
      </c>
      <c r="J9" s="650">
        <f t="shared" si="2"/>
        <v>0</v>
      </c>
      <c r="K9" s="633"/>
      <c r="L9" s="465">
        <f>'FTE Budget'!Q20</f>
        <v>0</v>
      </c>
      <c r="M9" s="674" t="s">
        <v>135</v>
      </c>
      <c r="N9"/>
      <c r="O9"/>
      <c r="P9"/>
      <c r="T9" s="701"/>
    </row>
    <row r="10" spans="1:20" ht="28.5" customHeight="1">
      <c r="A10" s="645" t="str">
        <f>IF('FTE Budget'!A21="", "",'FTE Budget'!A21)</f>
        <v/>
      </c>
      <c r="B10" s="651"/>
      <c r="C10" s="644" t="str">
        <f>IF('FTE Budget'!B21="", "",'FTE Budget'!B21)</f>
        <v/>
      </c>
      <c r="D10" s="647">
        <f t="shared" si="0"/>
        <v>0</v>
      </c>
      <c r="E10" s="647" t="str">
        <f t="shared" si="1"/>
        <v xml:space="preserve"> </v>
      </c>
      <c r="F10" s="647" t="str">
        <f t="shared" si="3"/>
        <v xml:space="preserve"> </v>
      </c>
      <c r="G10" s="648">
        <f>'FTE Budget'!O21</f>
        <v>0</v>
      </c>
      <c r="H10" s="649">
        <f>'FTE Budget'!S21</f>
        <v>0</v>
      </c>
      <c r="I10" s="649">
        <f>'FTE Budget'!T21</f>
        <v>0</v>
      </c>
      <c r="J10" s="650">
        <f t="shared" si="2"/>
        <v>0</v>
      </c>
      <c r="K10" s="633"/>
      <c r="L10" s="465">
        <f>'FTE Budget'!Q21</f>
        <v>0</v>
      </c>
      <c r="M10" s="674" t="s">
        <v>135</v>
      </c>
      <c r="N10"/>
      <c r="O10"/>
      <c r="P10"/>
    </row>
    <row r="11" spans="1:20" ht="28.5" customHeight="1">
      <c r="A11" s="645" t="str">
        <f>IF('FTE Budget'!A22="", "",'FTE Budget'!A22)</f>
        <v/>
      </c>
      <c r="B11" s="651"/>
      <c r="C11" s="644" t="str">
        <f>IF('FTE Budget'!B22="", "",'FTE Budget'!B22)</f>
        <v/>
      </c>
      <c r="D11" s="647">
        <f t="shared" si="0"/>
        <v>0</v>
      </c>
      <c r="E11" s="647" t="str">
        <f t="shared" si="1"/>
        <v xml:space="preserve"> </v>
      </c>
      <c r="F11" s="647" t="str">
        <f t="shared" si="3"/>
        <v xml:space="preserve"> </v>
      </c>
      <c r="G11" s="648">
        <f>'FTE Budget'!O22</f>
        <v>0</v>
      </c>
      <c r="H11" s="649">
        <f>'FTE Budget'!S22</f>
        <v>0</v>
      </c>
      <c r="I11" s="649">
        <f>'FTE Budget'!T22</f>
        <v>0</v>
      </c>
      <c r="J11" s="650">
        <f t="shared" si="2"/>
        <v>0</v>
      </c>
      <c r="K11" s="633"/>
      <c r="L11" s="465">
        <f>'FTE Budget'!Q22</f>
        <v>0</v>
      </c>
      <c r="M11" s="674" t="s">
        <v>135</v>
      </c>
      <c r="N11"/>
      <c r="O11"/>
      <c r="P11"/>
    </row>
    <row r="12" spans="1:20" ht="28.5" customHeight="1">
      <c r="A12" s="645" t="str">
        <f>IF('FTE Budget'!A23="", "",'FTE Budget'!A23)</f>
        <v/>
      </c>
      <c r="B12" s="651"/>
      <c r="C12" s="644" t="str">
        <f>IF('FTE Budget'!B23="", "",'FTE Budget'!B23)</f>
        <v/>
      </c>
      <c r="D12" s="647">
        <f t="shared" si="0"/>
        <v>0</v>
      </c>
      <c r="E12" s="647" t="str">
        <f t="shared" si="1"/>
        <v xml:space="preserve"> </v>
      </c>
      <c r="F12" s="647" t="str">
        <f t="shared" si="3"/>
        <v xml:space="preserve"> </v>
      </c>
      <c r="G12" s="648">
        <f>'FTE Budget'!O23</f>
        <v>0</v>
      </c>
      <c r="H12" s="649">
        <f>'FTE Budget'!S23</f>
        <v>0</v>
      </c>
      <c r="I12" s="649">
        <f>'FTE Budget'!T23</f>
        <v>0</v>
      </c>
      <c r="J12" s="650">
        <f t="shared" si="2"/>
        <v>0</v>
      </c>
      <c r="K12" s="633"/>
      <c r="L12" s="465">
        <f>'FTE Budget'!Q23</f>
        <v>0</v>
      </c>
      <c r="M12" s="674" t="s">
        <v>135</v>
      </c>
      <c r="N12"/>
      <c r="O12"/>
      <c r="P12"/>
    </row>
    <row r="13" spans="1:20" ht="28.5" customHeight="1">
      <c r="A13" s="645" t="str">
        <f>IF('FTE Budget'!A24="", "",'FTE Budget'!A24)</f>
        <v/>
      </c>
      <c r="B13" s="651"/>
      <c r="C13" s="644" t="str">
        <f>IF('FTE Budget'!B24="", "",'FTE Budget'!B24)</f>
        <v/>
      </c>
      <c r="D13" s="647">
        <f t="shared" si="0"/>
        <v>0</v>
      </c>
      <c r="E13" s="647" t="str">
        <f t="shared" si="1"/>
        <v xml:space="preserve"> </v>
      </c>
      <c r="F13" s="647" t="str">
        <f t="shared" si="3"/>
        <v xml:space="preserve"> </v>
      </c>
      <c r="G13" s="648">
        <f>'FTE Budget'!O24</f>
        <v>0</v>
      </c>
      <c r="H13" s="649">
        <f>'FTE Budget'!S24</f>
        <v>0</v>
      </c>
      <c r="I13" s="649">
        <f>'FTE Budget'!T24</f>
        <v>0</v>
      </c>
      <c r="J13" s="650">
        <f t="shared" si="2"/>
        <v>0</v>
      </c>
      <c r="K13" s="633"/>
      <c r="L13" s="465">
        <f>'FTE Budget'!Q24</f>
        <v>0</v>
      </c>
      <c r="M13" s="674" t="s">
        <v>135</v>
      </c>
      <c r="N13"/>
      <c r="O13"/>
      <c r="P13"/>
    </row>
    <row r="14" spans="1:20" ht="28.5" customHeight="1">
      <c r="A14" s="645" t="str">
        <f>IF('FTE Budget'!A25="", "",'FTE Budget'!A25)</f>
        <v/>
      </c>
      <c r="B14" s="651"/>
      <c r="C14" s="644" t="str">
        <f>IF('FTE Budget'!B25="", "",'FTE Budget'!B25)</f>
        <v/>
      </c>
      <c r="D14" s="647">
        <f t="shared" si="0"/>
        <v>0</v>
      </c>
      <c r="E14" s="647" t="str">
        <f t="shared" si="1"/>
        <v xml:space="preserve"> </v>
      </c>
      <c r="F14" s="647" t="str">
        <f t="shared" si="3"/>
        <v xml:space="preserve"> </v>
      </c>
      <c r="G14" s="648">
        <f>'FTE Budget'!O25</f>
        <v>0</v>
      </c>
      <c r="H14" s="649">
        <f>'FTE Budget'!S25</f>
        <v>0</v>
      </c>
      <c r="I14" s="649">
        <f>'FTE Budget'!T25</f>
        <v>0</v>
      </c>
      <c r="J14" s="650">
        <f t="shared" si="2"/>
        <v>0</v>
      </c>
      <c r="K14" s="633"/>
      <c r="L14" s="465">
        <f>'FTE Budget'!Q25</f>
        <v>0</v>
      </c>
      <c r="M14" s="674" t="s">
        <v>135</v>
      </c>
      <c r="N14"/>
      <c r="O14"/>
      <c r="P14"/>
    </row>
    <row r="15" spans="1:20" ht="28.5" customHeight="1" thickBot="1">
      <c r="A15" s="645" t="str">
        <f>IF('FTE Budget'!A28="", "",'FTE Budget'!A28)</f>
        <v/>
      </c>
      <c r="B15" s="651"/>
      <c r="C15" s="644" t="str">
        <f>IF('FTE Budget'!B28="", "",'FTE Budget'!B28)</f>
        <v/>
      </c>
      <c r="D15" s="647">
        <f t="shared" si="0"/>
        <v>0</v>
      </c>
      <c r="E15" s="647" t="str">
        <f t="shared" si="1"/>
        <v xml:space="preserve"> </v>
      </c>
      <c r="F15" s="647" t="str">
        <f t="shared" si="3"/>
        <v xml:space="preserve"> </v>
      </c>
      <c r="G15" s="648">
        <f>'FTE Budget'!O28</f>
        <v>0</v>
      </c>
      <c r="H15" s="649">
        <f>'FTE Budget'!S28</f>
        <v>0</v>
      </c>
      <c r="I15" s="649">
        <f>'FTE Budget'!T28</f>
        <v>0</v>
      </c>
      <c r="J15" s="650">
        <f t="shared" si="2"/>
        <v>0</v>
      </c>
      <c r="K15" s="633"/>
      <c r="L15" s="465">
        <f>'FTE Budget'!Q28</f>
        <v>0</v>
      </c>
      <c r="M15" s="674" t="s">
        <v>135</v>
      </c>
      <c r="N15"/>
      <c r="O15"/>
      <c r="P15"/>
    </row>
    <row r="16" spans="1:20" ht="25.5" customHeight="1" thickTop="1" thickBot="1">
      <c r="A16" s="281"/>
      <c r="B16" s="126"/>
      <c r="C16" s="506" t="s">
        <v>11</v>
      </c>
      <c r="D16" s="127"/>
      <c r="E16" s="127"/>
      <c r="F16" s="126"/>
      <c r="G16" s="128"/>
      <c r="H16" s="352">
        <f>SUM(H8:H15)+SUM('Yr2 Cont.'!H6:H13)</f>
        <v>0</v>
      </c>
      <c r="I16" s="352">
        <f>SUM(I8:I15)+SUM('Yr2 Cont.'!I6:I13)</f>
        <v>0</v>
      </c>
      <c r="J16" s="352">
        <f>SUM(J8:J15)+SUM('Yr2 Cont.'!J6:J13)</f>
        <v>0</v>
      </c>
      <c r="K16" s="634"/>
      <c r="L16"/>
      <c r="M16"/>
    </row>
    <row r="17" spans="1:11" ht="13.5" customHeight="1" thickTop="1">
      <c r="A17" s="135" t="s">
        <v>43</v>
      </c>
      <c r="B17" s="135"/>
      <c r="C17" s="353"/>
      <c r="D17" s="353"/>
      <c r="E17" s="353"/>
      <c r="F17" s="353"/>
      <c r="G17" s="353"/>
      <c r="H17" s="354"/>
      <c r="I17" s="355"/>
      <c r="J17" s="123"/>
      <c r="K17" s="635"/>
    </row>
    <row r="18" spans="1:11" ht="13.5" customHeight="1">
      <c r="A18" s="703" t="str">
        <f>IF('FTE Budget'!A40="", "",'FTE Budget'!A40)</f>
        <v/>
      </c>
      <c r="B18" s="643"/>
      <c r="C18" s="354"/>
      <c r="D18" s="664" t="str">
        <f>IF('FTE Budget'!U40="", "",'FTE Budget'!U40)</f>
        <v/>
      </c>
      <c r="E18" s="354"/>
      <c r="F18" s="354"/>
      <c r="G18" s="354"/>
      <c r="H18" s="354"/>
      <c r="I18" s="355"/>
      <c r="J18" s="123"/>
      <c r="K18" s="635"/>
    </row>
    <row r="19" spans="1:11" ht="13.5" customHeight="1">
      <c r="A19" s="702" t="str">
        <f>IF('FTE Budget'!A41="", "",'FTE Budget'!A41)</f>
        <v/>
      </c>
      <c r="B19" s="137"/>
      <c r="C19" s="137" t="s">
        <v>0</v>
      </c>
      <c r="D19" s="665" t="str">
        <f>IF('FTE Budget'!U41="", "",'FTE Budget'!U41)</f>
        <v/>
      </c>
      <c r="E19" s="137"/>
      <c r="F19" s="137"/>
      <c r="G19" s="137"/>
      <c r="H19" s="137"/>
      <c r="I19" s="356"/>
      <c r="J19" s="357">
        <f>SUM(D18:D19)</f>
        <v>0</v>
      </c>
      <c r="K19" s="635"/>
    </row>
    <row r="20" spans="1:11" ht="13.5" customHeight="1">
      <c r="A20" s="508" t="s">
        <v>44</v>
      </c>
      <c r="B20" s="135"/>
      <c r="C20" s="129"/>
      <c r="D20" s="130"/>
      <c r="E20" s="130"/>
      <c r="F20" s="129"/>
      <c r="G20" s="129"/>
      <c r="H20" s="129"/>
      <c r="I20" s="131"/>
      <c r="J20" s="132"/>
      <c r="K20" s="635"/>
    </row>
    <row r="21" spans="1:11" ht="13.5" customHeight="1">
      <c r="A21" s="662" t="str">
        <f>IF('FTE Budget'!A46="", "",'FTE Budget'!A46)</f>
        <v/>
      </c>
      <c r="B21" s="359"/>
      <c r="C21" s="359"/>
      <c r="D21" s="664" t="str">
        <f>IF('FTE Budget'!U46="", "",'FTE Budget'!U46)</f>
        <v/>
      </c>
      <c r="E21" s="360"/>
      <c r="F21" s="359" t="s">
        <v>12</v>
      </c>
      <c r="G21" s="359"/>
      <c r="H21" s="359"/>
      <c r="I21" s="361"/>
      <c r="J21" s="133"/>
      <c r="K21" s="635"/>
    </row>
    <row r="22" spans="1:11" ht="13.5" customHeight="1">
      <c r="A22" s="663" t="str">
        <f>IF('FTE Budget'!A47="", "",'FTE Budget'!A47)</f>
        <v/>
      </c>
      <c r="B22" s="137"/>
      <c r="C22" s="137"/>
      <c r="D22" s="665" t="str">
        <f>IF('FTE Budget'!U47="", "",'FTE Budget'!U47)</f>
        <v/>
      </c>
      <c r="E22" s="136"/>
      <c r="F22" s="137" t="s">
        <v>0</v>
      </c>
      <c r="G22" s="137"/>
      <c r="H22" s="137"/>
      <c r="I22" s="356"/>
      <c r="J22" s="362">
        <f>SUM(D21:D22)</f>
        <v>0</v>
      </c>
      <c r="K22" s="635"/>
    </row>
    <row r="23" spans="1:11" ht="13.5" customHeight="1">
      <c r="A23" s="511" t="s">
        <v>45</v>
      </c>
      <c r="B23" s="124"/>
      <c r="C23" s="363"/>
      <c r="D23" s="364"/>
      <c r="E23" s="364"/>
      <c r="F23" s="363"/>
      <c r="G23" s="363"/>
      <c r="H23" s="363"/>
      <c r="I23" s="365"/>
      <c r="J23" s="123"/>
      <c r="K23" s="635"/>
    </row>
    <row r="24" spans="1:11" ht="13.5" customHeight="1">
      <c r="A24" s="662" t="str">
        <f>IF('FTE Budget'!A52="", "",'FTE Budget'!A52)</f>
        <v/>
      </c>
      <c r="B24" s="363"/>
      <c r="C24" s="363"/>
      <c r="D24" s="664" t="str">
        <f>IF('FTE Budget'!U52="", "",'FTE Budget'!U52)</f>
        <v/>
      </c>
      <c r="E24" s="364"/>
      <c r="F24" s="363" t="s">
        <v>0</v>
      </c>
      <c r="G24" s="363"/>
      <c r="H24" s="363"/>
      <c r="I24" s="366"/>
      <c r="J24" s="123"/>
      <c r="K24" s="635"/>
    </row>
    <row r="25" spans="1:11" ht="13.5" customHeight="1">
      <c r="A25" s="666" t="str">
        <f>IF('FTE Budget'!A53="", "",'FTE Budget'!A53)</f>
        <v/>
      </c>
      <c r="B25" s="363"/>
      <c r="C25" s="363"/>
      <c r="D25" s="667" t="str">
        <f>IF('FTE Budget'!U53="", "",'FTE Budget'!U53)</f>
        <v/>
      </c>
      <c r="E25" s="364"/>
      <c r="F25" s="363" t="s">
        <v>0</v>
      </c>
      <c r="G25" s="363"/>
      <c r="H25" s="363"/>
      <c r="I25" s="366"/>
      <c r="J25" s="123"/>
      <c r="K25" s="635"/>
    </row>
    <row r="26" spans="1:11" ht="13.5" customHeight="1">
      <c r="A26" s="663" t="str">
        <f>IF('FTE Budget'!A54="", "",'FTE Budget'!A54)</f>
        <v/>
      </c>
      <c r="B26" s="137"/>
      <c r="C26" s="137"/>
      <c r="D26" s="665" t="str">
        <f>IF('FTE Budget'!U54="", "",'FTE Budget'!U54)</f>
        <v/>
      </c>
      <c r="E26" s="136"/>
      <c r="F26" s="137" t="s">
        <v>0</v>
      </c>
      <c r="G26" s="137"/>
      <c r="H26" s="137"/>
      <c r="I26" s="367"/>
      <c r="J26" s="362">
        <f>SUM(D24:D26)</f>
        <v>0</v>
      </c>
      <c r="K26" s="635"/>
    </row>
    <row r="27" spans="1:11" ht="13.5" customHeight="1">
      <c r="A27" s="513" t="s">
        <v>85</v>
      </c>
      <c r="B27" s="124"/>
      <c r="C27" s="368"/>
      <c r="D27" s="368"/>
      <c r="E27" s="368"/>
      <c r="F27" s="368"/>
      <c r="G27" s="368"/>
      <c r="H27" s="368"/>
      <c r="I27" s="359"/>
      <c r="J27" s="132"/>
      <c r="K27" s="635"/>
    </row>
    <row r="28" spans="1:11" ht="13.5" customHeight="1">
      <c r="A28" s="662" t="str">
        <f>IF('FTE Budget'!A59="", "",'FTE Budget'!A59)</f>
        <v/>
      </c>
      <c r="B28" s="124"/>
      <c r="C28" s="368"/>
      <c r="D28" s="664" t="str">
        <f>IF('FTE Budget'!U59="", "",'FTE Budget'!U59)</f>
        <v/>
      </c>
      <c r="E28" s="368"/>
      <c r="F28" s="368"/>
      <c r="G28" s="368"/>
      <c r="H28" s="368"/>
      <c r="I28" s="359"/>
      <c r="J28" s="133"/>
      <c r="K28" s="635"/>
    </row>
    <row r="29" spans="1:11" ht="13.5" customHeight="1">
      <c r="A29" s="668" t="str">
        <f>IF('FTE Budget'!A60="", "",'FTE Budget'!A60)</f>
        <v/>
      </c>
      <c r="B29" s="124"/>
      <c r="C29" s="368"/>
      <c r="D29" s="669" t="str">
        <f>IF('FTE Budget'!U60="", "",'FTE Budget'!U60)</f>
        <v/>
      </c>
      <c r="E29" s="368"/>
      <c r="F29" s="368"/>
      <c r="G29" s="368"/>
      <c r="H29" s="368"/>
      <c r="I29" s="359"/>
      <c r="J29" s="133"/>
      <c r="K29" s="635"/>
    </row>
    <row r="30" spans="1:11" ht="13.5" customHeight="1">
      <c r="A30" s="663" t="str">
        <f>IF('FTE Budget'!A61="", "",'FTE Budget'!A61)</f>
        <v/>
      </c>
      <c r="B30" s="137"/>
      <c r="C30" s="137"/>
      <c r="D30" s="670" t="str">
        <f>IF('FTE Budget'!U61="", "",'FTE Budget'!U61)</f>
        <v/>
      </c>
      <c r="E30" s="137"/>
      <c r="F30" s="137"/>
      <c r="G30" s="137"/>
      <c r="H30" s="137"/>
      <c r="I30" s="356"/>
      <c r="J30" s="362">
        <f>SUM(D28:D30)</f>
        <v>0</v>
      </c>
      <c r="K30" s="635"/>
    </row>
    <row r="31" spans="1:11" ht="13.5" customHeight="1">
      <c r="A31" s="591" t="s">
        <v>213</v>
      </c>
      <c r="B31" s="592"/>
      <c r="C31" s="138"/>
      <c r="D31" s="134"/>
      <c r="E31" s="134"/>
      <c r="F31" s="134" t="s">
        <v>0</v>
      </c>
      <c r="G31" s="134"/>
      <c r="H31" s="134"/>
      <c r="I31" s="369"/>
      <c r="J31" s="370">
        <f>'FTE Budget'!U66</f>
        <v>0</v>
      </c>
      <c r="K31" s="635"/>
    </row>
    <row r="32" spans="1:11" ht="13.5" customHeight="1">
      <c r="A32" s="591" t="s">
        <v>214</v>
      </c>
      <c r="B32" s="592"/>
      <c r="C32" s="138"/>
      <c r="D32" s="134"/>
      <c r="E32" s="134"/>
      <c r="F32" s="134" t="s">
        <v>0</v>
      </c>
      <c r="G32" s="134"/>
      <c r="H32" s="134"/>
      <c r="I32" s="369"/>
      <c r="J32" s="370">
        <f>'FTE Budget'!U67</f>
        <v>0</v>
      </c>
      <c r="K32" s="635"/>
    </row>
    <row r="33" spans="1:11" ht="13.5" customHeight="1">
      <c r="A33" s="508" t="s">
        <v>46</v>
      </c>
      <c r="B33" s="135"/>
      <c r="C33" s="135"/>
      <c r="D33" s="135"/>
      <c r="E33" s="135"/>
      <c r="F33" s="129"/>
      <c r="G33" s="129"/>
      <c r="H33" s="129"/>
      <c r="I33" s="131"/>
      <c r="J33" s="123"/>
      <c r="K33" s="635"/>
    </row>
    <row r="34" spans="1:11" ht="13.5" customHeight="1">
      <c r="A34" s="510"/>
      <c r="B34" s="136"/>
      <c r="C34" s="137"/>
      <c r="D34" s="137"/>
      <c r="E34" s="137"/>
      <c r="F34" s="371" t="s">
        <v>0</v>
      </c>
      <c r="G34" s="137"/>
      <c r="H34" s="137"/>
      <c r="I34" s="356"/>
      <c r="J34" s="362">
        <f>SUM(A33:I34)</f>
        <v>0</v>
      </c>
      <c r="K34" s="635"/>
    </row>
    <row r="35" spans="1:11" ht="13.5" customHeight="1">
      <c r="A35" s="508" t="s">
        <v>47</v>
      </c>
      <c r="B35" s="135"/>
      <c r="C35" s="135"/>
      <c r="D35" s="129"/>
      <c r="E35" s="129"/>
      <c r="F35" s="129"/>
      <c r="G35" s="129"/>
      <c r="H35" s="129"/>
      <c r="I35" s="131"/>
      <c r="J35" s="123"/>
      <c r="K35" s="635"/>
    </row>
    <row r="36" spans="1:11" ht="13.5" customHeight="1">
      <c r="A36" s="662" t="str">
        <f>IF('FTE Budget'!A72="", "",'FTE Budget'!A72)</f>
        <v/>
      </c>
      <c r="B36" s="359"/>
      <c r="C36" s="359"/>
      <c r="D36" s="664" t="str">
        <f>IF('FTE Budget'!U72="", "",'FTE Budget'!U72)</f>
        <v/>
      </c>
      <c r="E36" s="359"/>
      <c r="F36" s="359"/>
      <c r="G36" s="359"/>
      <c r="H36" s="359"/>
      <c r="I36" s="361"/>
      <c r="J36" s="123"/>
      <c r="K36" s="635"/>
    </row>
    <row r="37" spans="1:11" ht="13.5" customHeight="1">
      <c r="A37" s="671" t="str">
        <f>IF('FTE Budget'!A73="", "",'FTE Budget'!A73)</f>
        <v/>
      </c>
      <c r="B37" s="359"/>
      <c r="C37" s="359"/>
      <c r="D37" s="673" t="str">
        <f>IF('FTE Budget'!U73="", "",'FTE Budget'!U73)</f>
        <v/>
      </c>
      <c r="E37" s="359"/>
      <c r="F37" s="359"/>
      <c r="G37" s="359"/>
      <c r="H37" s="359"/>
      <c r="I37" s="361"/>
      <c r="J37" s="123"/>
      <c r="K37" s="635"/>
    </row>
    <row r="38" spans="1:11" ht="13.5" customHeight="1">
      <c r="A38" s="671" t="str">
        <f>IF('FTE Budget'!A74="", "",'FTE Budget'!A74)</f>
        <v/>
      </c>
      <c r="B38" s="359"/>
      <c r="C38" s="359"/>
      <c r="D38" s="673" t="str">
        <f>IF('FTE Budget'!U74="", "",'FTE Budget'!U74)</f>
        <v/>
      </c>
      <c r="E38" s="359"/>
      <c r="F38" s="359"/>
      <c r="G38" s="359"/>
      <c r="H38" s="359"/>
      <c r="I38" s="361"/>
      <c r="J38" s="123"/>
      <c r="K38" s="635"/>
    </row>
    <row r="39" spans="1:11" ht="13.5" customHeight="1">
      <c r="A39" s="671" t="str">
        <f>IF('FTE Budget'!A75="", "",'FTE Budget'!A75)</f>
        <v/>
      </c>
      <c r="B39" s="359"/>
      <c r="C39" s="359"/>
      <c r="D39" s="673" t="str">
        <f>IF('FTE Budget'!U75="", "",'FTE Budget'!U75)</f>
        <v/>
      </c>
      <c r="E39" s="359"/>
      <c r="F39" s="359"/>
      <c r="G39" s="359"/>
      <c r="H39" s="359"/>
      <c r="I39" s="361"/>
      <c r="J39" s="123"/>
      <c r="K39" s="635"/>
    </row>
    <row r="40" spans="1:11" ht="13.5" customHeight="1">
      <c r="A40" s="672" t="str">
        <f>IF('FTE Budget'!A76="", "",'FTE Budget'!A76)</f>
        <v/>
      </c>
      <c r="B40" s="137"/>
      <c r="C40" s="137"/>
      <c r="D40" s="670" t="str">
        <f>IF('FTE Budget'!U76="", "",'FTE Budget'!U76)</f>
        <v/>
      </c>
      <c r="E40" s="137"/>
      <c r="F40" s="137"/>
      <c r="G40" s="137"/>
      <c r="H40" s="137"/>
      <c r="I40" s="356"/>
      <c r="J40" s="362">
        <f>SUM(D36:D40)</f>
        <v>0</v>
      </c>
      <c r="K40" s="635"/>
    </row>
    <row r="41" spans="1:11" ht="21" customHeight="1" thickBot="1">
      <c r="A41" s="517" t="s">
        <v>114</v>
      </c>
      <c r="F41" s="507"/>
      <c r="I41" s="518" t="s">
        <v>115</v>
      </c>
      <c r="J41" s="597">
        <f>'FTE Budget'!U81+'FTE Budget'!U83</f>
        <v>0</v>
      </c>
      <c r="K41" s="636"/>
    </row>
    <row r="42" spans="1:11" ht="24" customHeight="1" thickTop="1" thickBot="1">
      <c r="A42" s="151" t="s">
        <v>117</v>
      </c>
      <c r="B42" s="140"/>
      <c r="C42" s="138"/>
      <c r="D42" s="138"/>
      <c r="E42" s="138"/>
      <c r="F42" s="138"/>
      <c r="G42" s="138"/>
      <c r="H42" s="138"/>
      <c r="I42" s="139"/>
      <c r="J42" s="372">
        <f>J16+J19+J22+J26+J30+J31+J32+J34+J40+J41</f>
        <v>0</v>
      </c>
      <c r="K42" s="637"/>
    </row>
    <row r="43" spans="1:11" ht="19.5" customHeight="1" thickTop="1" thickBot="1">
      <c r="A43" s="517" t="s">
        <v>114</v>
      </c>
      <c r="F43" s="507"/>
      <c r="G43" s="373"/>
      <c r="H43" s="373"/>
      <c r="I43" s="519" t="s">
        <v>161</v>
      </c>
      <c r="J43" s="374">
        <f>'FTE Budget'!U82+'FTE Budget'!U84</f>
        <v>0</v>
      </c>
      <c r="K43" s="638"/>
    </row>
    <row r="44" spans="1:11" ht="22.5" customHeight="1" thickTop="1" thickBot="1">
      <c r="A44" s="150" t="s">
        <v>116</v>
      </c>
      <c r="B44" s="144"/>
      <c r="C44" s="145"/>
      <c r="D44" s="145"/>
      <c r="E44" s="145"/>
      <c r="F44" s="146"/>
      <c r="G44" s="146"/>
      <c r="H44" s="146"/>
      <c r="I44" s="147"/>
      <c r="J44" s="375">
        <f>SUM(J42:J43)</f>
        <v>0</v>
      </c>
      <c r="K44" s="639"/>
    </row>
    <row r="45" spans="1:11" ht="14.25">
      <c r="A45" s="152" t="s">
        <v>296</v>
      </c>
      <c r="B45" s="122"/>
      <c r="C45" s="122"/>
      <c r="D45" s="153" t="s">
        <v>163</v>
      </c>
      <c r="G45" s="376"/>
      <c r="H45" s="122"/>
      <c r="I45" s="122"/>
      <c r="J45" s="691" t="s">
        <v>297</v>
      </c>
      <c r="K45" s="640"/>
    </row>
    <row r="46" spans="1:11" ht="14.25">
      <c r="A46" s="152"/>
      <c r="B46" s="122"/>
      <c r="C46" s="122"/>
      <c r="D46" s="153"/>
      <c r="E46" s="521" t="s">
        <v>164</v>
      </c>
      <c r="F46" s="149"/>
      <c r="G46" s="376"/>
      <c r="H46" s="122"/>
      <c r="I46" s="122"/>
      <c r="J46" s="148" t="s">
        <v>23</v>
      </c>
      <c r="K46" s="640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641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641"/>
    </row>
  </sheetData>
  <mergeCells count="1">
    <mergeCell ref="I2:J2"/>
  </mergeCells>
  <phoneticPr fontId="0" type="noConversion"/>
  <dataValidations count="3">
    <dataValidation type="decimal" allowBlank="1" showInputMessage="1" showErrorMessage="1" sqref="D8:F15">
      <formula1>0</formula1>
      <formula2>12</formula2>
    </dataValidation>
    <dataValidation type="list" allowBlank="1" showInputMessage="1" showErrorMessage="1" sqref="M8:M15">
      <formula1>$N$7:$P$7</formula1>
    </dataValidation>
    <dataValidation type="list" allowBlank="1" showInputMessage="1" showErrorMessage="1" sqref="M16">
      <formula1>$S$6:$U$6</formula1>
    </dataValidation>
  </dataValidations>
  <printOptions gridLinesSet="0"/>
  <pageMargins left="0.5" right="0.5" top="0.5" bottom="0.5" header="0" footer="0"/>
  <pageSetup scale="85" fitToHeight="0" orientation="portrait" horizontalDpi="4294967292" verticalDpi="4294967292" r:id="rId1"/>
  <headerFooter alignWithMargins="0"/>
  <ignoredErrors>
    <ignoredError sqref="A8:J15 A18:E40 A16:G16 G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80" zoomScaleNormal="80" zoomScaleSheetLayoutView="100" workbookViewId="0">
      <selection activeCell="O50" sqref="O50"/>
    </sheetView>
  </sheetViews>
  <sheetFormatPr defaultRowHeight="12"/>
  <cols>
    <col min="1" max="1" width="23.75" customWidth="1"/>
    <col min="2" max="2" width="2.625" customWidth="1"/>
    <col min="3" max="3" width="13.125" customWidth="1"/>
    <col min="4" max="6" width="7.75" customWidth="1"/>
    <col min="7" max="7" width="11.25" customWidth="1"/>
    <col min="8" max="8" width="13" customWidth="1"/>
    <col min="9" max="10" width="11.25" customWidth="1"/>
    <col min="11" max="11" width="3" style="687" customWidth="1"/>
  </cols>
  <sheetData>
    <row r="1" spans="1:13" s="338" customFormat="1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13" s="338" customFormat="1" ht="11.25" customHeight="1">
      <c r="A2" s="155"/>
      <c r="B2" s="7"/>
      <c r="C2" s="4"/>
      <c r="D2" s="4"/>
      <c r="E2" s="515"/>
      <c r="G2" s="227"/>
      <c r="H2" s="439"/>
      <c r="I2" s="549"/>
      <c r="J2" s="457"/>
      <c r="K2" s="627"/>
    </row>
    <row r="3" spans="1:13" s="338" customFormat="1" ht="17.850000000000001" customHeight="1">
      <c r="A3" s="660" t="s">
        <v>282</v>
      </c>
      <c r="B3" s="7"/>
      <c r="C3" s="4"/>
      <c r="D3" s="4"/>
      <c r="E3" s="515"/>
      <c r="G3" s="227"/>
      <c r="H3" s="439"/>
      <c r="I3" s="549"/>
      <c r="J3" s="457"/>
      <c r="K3" s="627"/>
    </row>
    <row r="4" spans="1:13" ht="14.25">
      <c r="A4" s="660" t="s">
        <v>283</v>
      </c>
    </row>
    <row r="5" spans="1:13" ht="37.5" customHeight="1">
      <c r="A5" s="658" t="s">
        <v>7</v>
      </c>
      <c r="B5" s="658"/>
      <c r="C5" s="659" t="s">
        <v>8</v>
      </c>
      <c r="D5" s="659" t="s">
        <v>284</v>
      </c>
      <c r="E5" s="659" t="s">
        <v>285</v>
      </c>
      <c r="F5" s="659" t="s">
        <v>160</v>
      </c>
      <c r="G5" s="659" t="s">
        <v>131</v>
      </c>
      <c r="H5" s="659" t="s">
        <v>286</v>
      </c>
      <c r="I5" s="659" t="s">
        <v>287</v>
      </c>
      <c r="J5" s="659" t="s">
        <v>288</v>
      </c>
      <c r="K5" s="632"/>
      <c r="L5" s="652" t="s">
        <v>133</v>
      </c>
      <c r="M5" s="652" t="s">
        <v>134</v>
      </c>
    </row>
    <row r="6" spans="1:13" ht="15">
      <c r="A6" s="676" t="str">
        <f>IF('FTE Budget'!A29="", "",'FTE Budget'!A29)</f>
        <v/>
      </c>
      <c r="B6" s="677"/>
      <c r="C6" s="661" t="str">
        <f>IF('FTE Budget'!B29="", "",'FTE Budget'!B29)</f>
        <v/>
      </c>
      <c r="D6" s="654">
        <f t="shared" ref="D6:D13" si="0">IF(M6="Cal",12*L6," ")</f>
        <v>0</v>
      </c>
      <c r="E6" s="654" t="str">
        <f t="shared" ref="E6:E13" si="1">IF(M6="Acad",9*L6," ")</f>
        <v xml:space="preserve"> </v>
      </c>
      <c r="F6" s="654" t="str">
        <f>IF(M6="Sum",3*L6," ")</f>
        <v xml:space="preserve"> </v>
      </c>
      <c r="G6" s="655">
        <f>'FTE Budget'!O29</f>
        <v>0</v>
      </c>
      <c r="H6" s="460">
        <f>'FTE Budget'!S29</f>
        <v>0</v>
      </c>
      <c r="I6" s="460">
        <f>'FTE Budget'!T29</f>
        <v>0</v>
      </c>
      <c r="J6" s="460">
        <f t="shared" ref="J6:J13" si="2">H6+I6</f>
        <v>0</v>
      </c>
      <c r="K6" s="656"/>
      <c r="L6" s="657">
        <f>'FTE Budget'!Q29</f>
        <v>0</v>
      </c>
      <c r="M6" s="675" t="s">
        <v>135</v>
      </c>
    </row>
    <row r="7" spans="1:13" ht="15">
      <c r="A7" s="676" t="str">
        <f>IF('FTE Budget'!A30="", "",'FTE Budget'!A30)</f>
        <v/>
      </c>
      <c r="B7" s="677"/>
      <c r="C7" s="661" t="str">
        <f>IF('FTE Budget'!B30="", "",'FTE Budget'!B30)</f>
        <v/>
      </c>
      <c r="D7" s="654">
        <f t="shared" si="0"/>
        <v>0</v>
      </c>
      <c r="E7" s="654" t="str">
        <f t="shared" si="1"/>
        <v xml:space="preserve"> </v>
      </c>
      <c r="F7" s="654" t="str">
        <f t="shared" ref="F7:F13" si="3">IF(M7="Sum",3*L7," ")</f>
        <v xml:space="preserve"> </v>
      </c>
      <c r="G7" s="655">
        <f>'FTE Budget'!O30</f>
        <v>0</v>
      </c>
      <c r="H7" s="460">
        <f>'FTE Budget'!S30</f>
        <v>0</v>
      </c>
      <c r="I7" s="460">
        <f>'FTE Budget'!T30</f>
        <v>0</v>
      </c>
      <c r="J7" s="460">
        <f t="shared" si="2"/>
        <v>0</v>
      </c>
      <c r="K7" s="656"/>
      <c r="L7" s="657">
        <f>'FTE Budget'!Q30</f>
        <v>0</v>
      </c>
      <c r="M7" s="675" t="s">
        <v>135</v>
      </c>
    </row>
    <row r="8" spans="1:13" ht="15">
      <c r="A8" s="676" t="str">
        <f>IF('FTE Budget'!A31="", "",'FTE Budget'!A31)</f>
        <v/>
      </c>
      <c r="B8" s="677"/>
      <c r="C8" s="661" t="str">
        <f>IF('FTE Budget'!B31="", "",'FTE Budget'!B31)</f>
        <v/>
      </c>
      <c r="D8" s="654">
        <f t="shared" si="0"/>
        <v>0</v>
      </c>
      <c r="E8" s="654" t="str">
        <f t="shared" si="1"/>
        <v xml:space="preserve"> </v>
      </c>
      <c r="F8" s="654" t="str">
        <f t="shared" si="3"/>
        <v xml:space="preserve"> </v>
      </c>
      <c r="G8" s="655">
        <f>'FTE Budget'!O31</f>
        <v>0</v>
      </c>
      <c r="H8" s="460">
        <f>'FTE Budget'!S31</f>
        <v>0</v>
      </c>
      <c r="I8" s="460">
        <f>'FTE Budget'!T31</f>
        <v>0</v>
      </c>
      <c r="J8" s="460">
        <f t="shared" si="2"/>
        <v>0</v>
      </c>
      <c r="K8" s="656"/>
      <c r="L8" s="657">
        <f>'FTE Budget'!Q31</f>
        <v>0</v>
      </c>
      <c r="M8" s="675" t="s">
        <v>135</v>
      </c>
    </row>
    <row r="9" spans="1:13" ht="15">
      <c r="A9" s="676" t="str">
        <f>IF('FTE Budget'!A32="", "",'FTE Budget'!A32)</f>
        <v/>
      </c>
      <c r="B9" s="677"/>
      <c r="C9" s="661" t="str">
        <f>IF('FTE Budget'!B32="", "",'FTE Budget'!B32)</f>
        <v/>
      </c>
      <c r="D9" s="654">
        <f t="shared" si="0"/>
        <v>0</v>
      </c>
      <c r="E9" s="654" t="str">
        <f t="shared" si="1"/>
        <v xml:space="preserve"> </v>
      </c>
      <c r="F9" s="654" t="str">
        <f t="shared" si="3"/>
        <v xml:space="preserve"> </v>
      </c>
      <c r="G9" s="655">
        <f>'FTE Budget'!O32</f>
        <v>0</v>
      </c>
      <c r="H9" s="460">
        <f>'FTE Budget'!S32</f>
        <v>0</v>
      </c>
      <c r="I9" s="460">
        <f>'FTE Budget'!T32</f>
        <v>0</v>
      </c>
      <c r="J9" s="460">
        <f t="shared" si="2"/>
        <v>0</v>
      </c>
      <c r="K9" s="656"/>
      <c r="L9" s="657">
        <f>'FTE Budget'!Q32</f>
        <v>0</v>
      </c>
      <c r="M9" s="675" t="s">
        <v>135</v>
      </c>
    </row>
    <row r="10" spans="1:13" ht="15">
      <c r="A10" s="676" t="str">
        <f>IF('FTE Budget'!A33="", "",'FTE Budget'!A33)</f>
        <v/>
      </c>
      <c r="B10" s="677"/>
      <c r="C10" s="661" t="str">
        <f>IF('FTE Budget'!B33="", "",'FTE Budget'!B33)</f>
        <v/>
      </c>
      <c r="D10" s="654">
        <f t="shared" si="0"/>
        <v>0</v>
      </c>
      <c r="E10" s="654" t="str">
        <f t="shared" si="1"/>
        <v xml:space="preserve"> </v>
      </c>
      <c r="F10" s="654" t="str">
        <f t="shared" si="3"/>
        <v xml:space="preserve"> </v>
      </c>
      <c r="G10" s="655">
        <f>'FTE Budget'!O33</f>
        <v>0</v>
      </c>
      <c r="H10" s="460">
        <f>'FTE Budget'!S33</f>
        <v>0</v>
      </c>
      <c r="I10" s="460">
        <f>'FTE Budget'!T33</f>
        <v>0</v>
      </c>
      <c r="J10" s="460">
        <f t="shared" si="2"/>
        <v>0</v>
      </c>
      <c r="K10" s="656"/>
      <c r="L10" s="657">
        <f>'FTE Budget'!Q33</f>
        <v>0</v>
      </c>
      <c r="M10" s="675" t="s">
        <v>135</v>
      </c>
    </row>
    <row r="11" spans="1:13" ht="15">
      <c r="A11" s="676" t="str">
        <f>IF('FTE Budget'!A34="", "",'FTE Budget'!A34)</f>
        <v/>
      </c>
      <c r="B11" s="677"/>
      <c r="C11" s="661" t="str">
        <f>IF('FTE Budget'!B34="", "",'FTE Budget'!B34)</f>
        <v/>
      </c>
      <c r="D11" s="654">
        <f t="shared" si="0"/>
        <v>0</v>
      </c>
      <c r="E11" s="654" t="str">
        <f t="shared" si="1"/>
        <v xml:space="preserve"> </v>
      </c>
      <c r="F11" s="654" t="str">
        <f t="shared" si="3"/>
        <v xml:space="preserve"> </v>
      </c>
      <c r="G11" s="704">
        <f>'FTE Budget'!O34</f>
        <v>0</v>
      </c>
      <c r="H11" s="460">
        <f>'FTE Budget'!S34</f>
        <v>0</v>
      </c>
      <c r="I11" s="460">
        <f>'FTE Budget'!T34</f>
        <v>0</v>
      </c>
      <c r="J11" s="460">
        <f t="shared" si="2"/>
        <v>0</v>
      </c>
      <c r="K11" s="656"/>
      <c r="L11" s="657">
        <f>'FTE Budget'!Q34</f>
        <v>0</v>
      </c>
      <c r="M11" s="675" t="s">
        <v>135</v>
      </c>
    </row>
    <row r="12" spans="1:13" ht="15">
      <c r="A12" s="676" t="str">
        <f>IF('FTE Budget'!A35="", "",'FTE Budget'!A35)</f>
        <v/>
      </c>
      <c r="B12" s="678"/>
      <c r="C12" s="676" t="str">
        <f>IF('FTE Budget'!B35="", "",'FTE Budget'!B35)</f>
        <v/>
      </c>
      <c r="D12" s="654">
        <f t="shared" si="0"/>
        <v>0</v>
      </c>
      <c r="E12" s="654" t="str">
        <f t="shared" si="1"/>
        <v xml:space="preserve"> </v>
      </c>
      <c r="F12" s="654" t="str">
        <f t="shared" si="3"/>
        <v xml:space="preserve"> </v>
      </c>
      <c r="G12" s="655">
        <f>'FTE Budget'!O35</f>
        <v>0</v>
      </c>
      <c r="H12" s="460">
        <f>'FTE Budget'!S35</f>
        <v>0</v>
      </c>
      <c r="I12" s="460">
        <f>'FTE Budget'!T35</f>
        <v>0</v>
      </c>
      <c r="J12" s="460">
        <f t="shared" si="2"/>
        <v>0</v>
      </c>
      <c r="K12" s="656"/>
      <c r="L12" s="657">
        <f>'FTE Budget'!Q35</f>
        <v>0</v>
      </c>
      <c r="M12" s="675" t="s">
        <v>135</v>
      </c>
    </row>
    <row r="13" spans="1:13" ht="15">
      <c r="A13" s="676" t="str">
        <f>IF('FTE Budget'!A36="", "",'FTE Budget'!A36)</f>
        <v/>
      </c>
      <c r="B13" s="678"/>
      <c r="C13" s="676" t="str">
        <f>IF('FTE Budget'!B36="", "",'FTE Budget'!B36)</f>
        <v/>
      </c>
      <c r="D13" s="654">
        <f t="shared" si="0"/>
        <v>0</v>
      </c>
      <c r="E13" s="654" t="str">
        <f t="shared" si="1"/>
        <v xml:space="preserve"> </v>
      </c>
      <c r="F13" s="654" t="str">
        <f t="shared" si="3"/>
        <v xml:space="preserve"> </v>
      </c>
      <c r="G13" s="655">
        <f>'FTE Budget'!O36</f>
        <v>0</v>
      </c>
      <c r="H13" s="460">
        <f>'FTE Budget'!S36</f>
        <v>0</v>
      </c>
      <c r="I13" s="460">
        <f>'FTE Budget'!T36</f>
        <v>0</v>
      </c>
      <c r="J13" s="460">
        <f t="shared" si="2"/>
        <v>0</v>
      </c>
      <c r="K13" s="656"/>
      <c r="L13" s="657">
        <f>'FTE Budget'!Q36</f>
        <v>0</v>
      </c>
      <c r="M13" s="675" t="s">
        <v>135</v>
      </c>
    </row>
    <row r="14" spans="1:13" ht="19.5" customHeight="1">
      <c r="A14" s="676"/>
      <c r="B14" s="678"/>
      <c r="C14" s="676"/>
      <c r="D14" s="654"/>
      <c r="E14" s="654"/>
      <c r="F14" s="654"/>
      <c r="G14" s="655"/>
      <c r="H14" s="460"/>
      <c r="I14" s="460"/>
      <c r="J14" s="460"/>
      <c r="K14" s="656"/>
      <c r="L14" s="657"/>
      <c r="M14" s="675"/>
    </row>
    <row r="15" spans="1:13" ht="19.5" customHeight="1">
      <c r="A15" s="653"/>
    </row>
    <row r="16" spans="1:13" ht="14.25">
      <c r="A16" s="679" t="s">
        <v>291</v>
      </c>
    </row>
    <row r="17" spans="1:10" ht="14.25">
      <c r="A17" s="679"/>
    </row>
    <row r="18" spans="1:10" ht="14.25">
      <c r="A18" s="679" t="s">
        <v>292</v>
      </c>
      <c r="F18" s="679" t="s">
        <v>293</v>
      </c>
      <c r="G18" s="679"/>
      <c r="H18" s="679" t="s">
        <v>294</v>
      </c>
      <c r="I18" s="679"/>
      <c r="J18" s="679" t="s">
        <v>295</v>
      </c>
    </row>
    <row r="19" spans="1:10" ht="15">
      <c r="A19" s="676" t="str">
        <f>IF('FTE Budget'!A81="", "",'FTE Budget'!A81)</f>
        <v/>
      </c>
      <c r="F19" s="680">
        <f>'FTE Budget'!U81</f>
        <v>0</v>
      </c>
      <c r="H19" s="680">
        <f>'FTE Budget'!U82</f>
        <v>0</v>
      </c>
      <c r="J19" s="680">
        <f>SUM(F19,H19)</f>
        <v>0</v>
      </c>
    </row>
    <row r="20" spans="1:10" ht="15">
      <c r="A20" s="676" t="str">
        <f>IF('FTE Budget'!A82="", "",'FTE Budget'!A82)</f>
        <v/>
      </c>
      <c r="F20" s="655"/>
      <c r="H20" s="655"/>
      <c r="J20" s="655"/>
    </row>
    <row r="21" spans="1:10" ht="15">
      <c r="A21" s="676" t="str">
        <f>IF('FTE Budget'!A83="", "",'FTE Budget'!A83)</f>
        <v/>
      </c>
      <c r="F21" s="680">
        <f>'FTE Budget'!U83</f>
        <v>0</v>
      </c>
      <c r="H21" s="680">
        <f>'FTE Budget'!U84</f>
        <v>0</v>
      </c>
      <c r="J21" s="680">
        <f>SUM(F21,H21)</f>
        <v>0</v>
      </c>
    </row>
    <row r="22" spans="1:10" ht="14.25">
      <c r="A22" s="676" t="str">
        <f>IF('FTE Budget'!A84="", "",'FTE Budget'!A84)</f>
        <v/>
      </c>
    </row>
    <row r="52" spans="1:11" s="338" customFormat="1" ht="14.25">
      <c r="A52" s="718" t="s">
        <v>299</v>
      </c>
      <c r="B52" s="681"/>
      <c r="C52" s="681"/>
      <c r="D52" s="682"/>
      <c r="E52" s="683" t="s">
        <v>164</v>
      </c>
      <c r="F52" s="684"/>
      <c r="G52" s="685"/>
      <c r="H52" s="681"/>
      <c r="I52" s="681"/>
      <c r="J52" s="686" t="s">
        <v>298</v>
      </c>
      <c r="K52" s="687"/>
    </row>
  </sheetData>
  <dataValidations count="2">
    <dataValidation type="list" allowBlank="1" showErrorMessage="1" prompt="Cal_x000a_Acad_x000a_Sum" sqref="M6:M14">
      <formula1>"Cal, Acad, Sum"</formula1>
    </dataValidation>
    <dataValidation type="decimal" allowBlank="1" showInputMessage="1" showErrorMessage="1" sqref="D6:F14">
      <formula1>0</formula1>
      <formula2>12</formula2>
    </dataValidation>
  </dataValidations>
  <pageMargins left="0.5" right="0.5" top="0.5" bottom="0.5" header="0" footer="0"/>
  <pageSetup scale="89" fitToHeight="0" orientation="portrait" r:id="rId1"/>
  <ignoredErrors>
    <ignoredError sqref="A14:J14 F19:J21 A6:G6 J6 A7:G13 J7:J13 H6:I13 G1 A19:A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49"/>
  <sheetViews>
    <sheetView showGridLines="0" zoomScale="80" zoomScaleNormal="80" zoomScaleSheetLayoutView="85" workbookViewId="0">
      <selection activeCell="H3" sqref="H3"/>
    </sheetView>
  </sheetViews>
  <sheetFormatPr defaultColWidth="10" defaultRowHeight="12"/>
  <cols>
    <col min="1" max="1" width="23.75" style="338" customWidth="1"/>
    <col min="2" max="2" width="2.375" style="338" customWidth="1"/>
    <col min="3" max="3" width="12" style="338" customWidth="1"/>
    <col min="4" max="4" width="7.75" style="338" customWidth="1"/>
    <col min="5" max="5" width="7.875" style="338" customWidth="1"/>
    <col min="6" max="6" width="7.75" style="338" customWidth="1"/>
    <col min="7" max="7" width="11.25" style="338" customWidth="1"/>
    <col min="8" max="8" width="12.25" style="338" customWidth="1"/>
    <col min="9" max="9" width="13.875" style="338" customWidth="1"/>
    <col min="10" max="10" width="13.625" style="338" customWidth="1"/>
    <col min="11" max="11" width="2.375" style="642" customWidth="1"/>
    <col min="12" max="16384" width="10" style="338"/>
  </cols>
  <sheetData>
    <row r="1" spans="1:20" ht="17.850000000000001" customHeight="1">
      <c r="A1" s="155"/>
      <c r="B1" s="7"/>
      <c r="C1" s="4"/>
      <c r="D1" s="4"/>
      <c r="E1" s="515" t="s">
        <v>171</v>
      </c>
      <c r="G1" s="716">
        <f>FACE!B14</f>
        <v>0</v>
      </c>
      <c r="H1" s="439"/>
      <c r="I1" s="549"/>
      <c r="J1" s="457"/>
      <c r="K1" s="627"/>
    </row>
    <row r="2" spans="1:20" ht="20.25" customHeight="1">
      <c r="A2" s="550" t="s">
        <v>5</v>
      </c>
      <c r="B2" s="551"/>
      <c r="C2" s="552"/>
      <c r="D2" s="552"/>
      <c r="E2" s="552"/>
      <c r="F2" s="553"/>
      <c r="G2" s="553"/>
      <c r="H2" s="554" t="s">
        <v>165</v>
      </c>
      <c r="I2" s="877" t="s">
        <v>162</v>
      </c>
      <c r="J2" s="878"/>
      <c r="K2" s="628"/>
    </row>
    <row r="3" spans="1:20" ht="20.25" customHeight="1">
      <c r="A3" s="514" t="s">
        <v>6</v>
      </c>
      <c r="B3" s="143"/>
      <c r="C3" s="125"/>
      <c r="D3" s="125"/>
      <c r="E3" s="125"/>
      <c r="F3" s="125"/>
      <c r="G3" s="125"/>
      <c r="H3" s="717">
        <f>'FTE Budget'!X17</f>
        <v>731</v>
      </c>
      <c r="I3" s="341"/>
      <c r="J3" s="342">
        <f>'FTE Budget'!AA17</f>
        <v>1095</v>
      </c>
      <c r="K3" s="629"/>
    </row>
    <row r="4" spans="1:20" s="586" customFormat="1" ht="12" customHeight="1">
      <c r="A4" s="595" t="s">
        <v>215</v>
      </c>
      <c r="B4" s="579"/>
      <c r="C4" s="580"/>
      <c r="D4" s="580"/>
      <c r="E4" s="580"/>
      <c r="F4" s="580"/>
      <c r="G4" s="580"/>
      <c r="H4" s="581"/>
      <c r="I4" s="582"/>
      <c r="J4" s="583"/>
      <c r="K4" s="630"/>
    </row>
    <row r="5" spans="1:20" ht="12" customHeight="1">
      <c r="A5" s="593" t="s">
        <v>212</v>
      </c>
      <c r="B5" s="143"/>
      <c r="C5" s="125"/>
      <c r="D5" s="125"/>
      <c r="E5" s="125"/>
      <c r="F5" s="125"/>
      <c r="G5" s="125"/>
      <c r="H5" s="340"/>
      <c r="I5" s="341"/>
      <c r="J5" s="342"/>
      <c r="K5" s="629"/>
    </row>
    <row r="6" spans="1:20" s="590" customFormat="1" ht="12" customHeight="1">
      <c r="A6" s="594" t="s">
        <v>216</v>
      </c>
      <c r="B6" s="587"/>
      <c r="C6" s="588"/>
      <c r="D6" s="561"/>
      <c r="E6" s="561"/>
      <c r="F6" s="561"/>
      <c r="G6" s="561"/>
      <c r="H6" s="561"/>
      <c r="I6" s="561"/>
      <c r="J6" s="561"/>
      <c r="K6" s="631"/>
    </row>
    <row r="7" spans="1:20" ht="30" customHeight="1">
      <c r="A7" s="502" t="s">
        <v>7</v>
      </c>
      <c r="B7" s="503"/>
      <c r="C7" s="504" t="s">
        <v>8</v>
      </c>
      <c r="D7" s="504" t="s">
        <v>129</v>
      </c>
      <c r="E7" s="504" t="s">
        <v>130</v>
      </c>
      <c r="F7" s="504" t="s">
        <v>160</v>
      </c>
      <c r="G7" s="504" t="s">
        <v>131</v>
      </c>
      <c r="H7" s="504" t="s">
        <v>9</v>
      </c>
      <c r="I7" s="504" t="s">
        <v>10</v>
      </c>
      <c r="J7" s="505" t="s">
        <v>42</v>
      </c>
      <c r="K7" s="632"/>
      <c r="L7" s="464" t="s">
        <v>133</v>
      </c>
      <c r="M7" s="464" t="s">
        <v>134</v>
      </c>
      <c r="N7" s="463" t="s">
        <v>135</v>
      </c>
      <c r="O7" s="463" t="s">
        <v>136</v>
      </c>
      <c r="P7" s="463" t="s">
        <v>137</v>
      </c>
    </row>
    <row r="8" spans="1:20" ht="28.5" customHeight="1">
      <c r="A8" s="645" t="str">
        <f>IF('FTE Budget'!A19="", "",'FTE Budget'!A19)</f>
        <v/>
      </c>
      <c r="B8" s="646"/>
      <c r="C8" s="516" t="s">
        <v>211</v>
      </c>
      <c r="D8" s="647">
        <f t="shared" ref="D8:D15" si="0">IF(M8="Cal",12*L8," ")</f>
        <v>0</v>
      </c>
      <c r="E8" s="647" t="str">
        <f t="shared" ref="E8:E15" si="1">IF(M8="Acad",9*L8," ")</f>
        <v xml:space="preserve"> </v>
      </c>
      <c r="F8" s="647" t="str">
        <f>IF(M8="Sum",3*L8," ")</f>
        <v xml:space="preserve"> </v>
      </c>
      <c r="G8" s="648">
        <f>'FTE Budget'!V19</f>
        <v>0</v>
      </c>
      <c r="H8" s="649">
        <f>'FTE Budget'!Z19</f>
        <v>0</v>
      </c>
      <c r="I8" s="649">
        <f>'FTE Budget'!AA19</f>
        <v>0</v>
      </c>
      <c r="J8" s="650">
        <f t="shared" ref="J8:J15" si="2">H8+I8</f>
        <v>0</v>
      </c>
      <c r="K8" s="633"/>
      <c r="L8" s="465">
        <f>'FTE Budget'!X19</f>
        <v>0</v>
      </c>
      <c r="M8" s="674" t="s">
        <v>135</v>
      </c>
      <c r="N8"/>
      <c r="O8"/>
      <c r="P8"/>
    </row>
    <row r="9" spans="1:20" ht="28.5" customHeight="1">
      <c r="A9" s="645" t="str">
        <f>IF('FTE Budget'!A20="", "",'FTE Budget'!A20)</f>
        <v/>
      </c>
      <c r="B9" s="651"/>
      <c r="C9" s="644" t="str">
        <f>IF('FTE Budget'!B20="", "",'FTE Budget'!B20)</f>
        <v/>
      </c>
      <c r="D9" s="647">
        <f t="shared" si="0"/>
        <v>0</v>
      </c>
      <c r="E9" s="647" t="str">
        <f t="shared" si="1"/>
        <v xml:space="preserve"> </v>
      </c>
      <c r="F9" s="647" t="str">
        <f t="shared" ref="F9:F15" si="3">IF(M9="Sum",3*L9," ")</f>
        <v xml:space="preserve"> </v>
      </c>
      <c r="G9" s="648">
        <f>'FTE Budget'!V20</f>
        <v>0</v>
      </c>
      <c r="H9" s="649">
        <f>'FTE Budget'!Z20</f>
        <v>0</v>
      </c>
      <c r="I9" s="649">
        <f>'FTE Budget'!AA20</f>
        <v>0</v>
      </c>
      <c r="J9" s="650">
        <f t="shared" si="2"/>
        <v>0</v>
      </c>
      <c r="K9" s="633"/>
      <c r="L9" s="465">
        <f>'FTE Budget'!X20</f>
        <v>0</v>
      </c>
      <c r="M9" s="674" t="s">
        <v>135</v>
      </c>
      <c r="N9"/>
      <c r="O9"/>
      <c r="P9"/>
      <c r="T9" s="701"/>
    </row>
    <row r="10" spans="1:20" ht="28.5" customHeight="1">
      <c r="A10" s="645" t="str">
        <f>IF('FTE Budget'!A21="", "",'FTE Budget'!A21)</f>
        <v/>
      </c>
      <c r="B10" s="651"/>
      <c r="C10" s="644" t="str">
        <f>IF('FTE Budget'!B21="", "",'FTE Budget'!B21)</f>
        <v/>
      </c>
      <c r="D10" s="647">
        <f t="shared" si="0"/>
        <v>0</v>
      </c>
      <c r="E10" s="647" t="str">
        <f t="shared" si="1"/>
        <v xml:space="preserve"> </v>
      </c>
      <c r="F10" s="647" t="str">
        <f t="shared" si="3"/>
        <v xml:space="preserve"> </v>
      </c>
      <c r="G10" s="648">
        <f>'FTE Budget'!V21</f>
        <v>0</v>
      </c>
      <c r="H10" s="649">
        <f>'FTE Budget'!Z21</f>
        <v>0</v>
      </c>
      <c r="I10" s="649">
        <f>'FTE Budget'!AA21</f>
        <v>0</v>
      </c>
      <c r="J10" s="650">
        <f t="shared" si="2"/>
        <v>0</v>
      </c>
      <c r="K10" s="633"/>
      <c r="L10" s="465">
        <f>'FTE Budget'!X21</f>
        <v>0</v>
      </c>
      <c r="M10" s="674" t="s">
        <v>135</v>
      </c>
      <c r="N10"/>
      <c r="O10"/>
      <c r="P10"/>
    </row>
    <row r="11" spans="1:20" ht="28.5" customHeight="1">
      <c r="A11" s="645" t="str">
        <f>IF('FTE Budget'!A22="", "",'FTE Budget'!A22)</f>
        <v/>
      </c>
      <c r="B11" s="651"/>
      <c r="C11" s="644" t="str">
        <f>IF('FTE Budget'!B22="", "",'FTE Budget'!B22)</f>
        <v/>
      </c>
      <c r="D11" s="647">
        <f t="shared" si="0"/>
        <v>0</v>
      </c>
      <c r="E11" s="647" t="str">
        <f t="shared" si="1"/>
        <v xml:space="preserve"> </v>
      </c>
      <c r="F11" s="647" t="str">
        <f t="shared" si="3"/>
        <v xml:space="preserve"> </v>
      </c>
      <c r="G11" s="648">
        <f>'FTE Budget'!V22</f>
        <v>0</v>
      </c>
      <c r="H11" s="649">
        <f>'FTE Budget'!Z22</f>
        <v>0</v>
      </c>
      <c r="I11" s="649">
        <f>'FTE Budget'!AA22</f>
        <v>0</v>
      </c>
      <c r="J11" s="650">
        <f t="shared" si="2"/>
        <v>0</v>
      </c>
      <c r="K11" s="633"/>
      <c r="L11" s="465">
        <f>'FTE Budget'!X22</f>
        <v>0</v>
      </c>
      <c r="M11" s="674" t="s">
        <v>135</v>
      </c>
      <c r="N11"/>
      <c r="O11"/>
      <c r="P11"/>
    </row>
    <row r="12" spans="1:20" ht="28.5" customHeight="1">
      <c r="A12" s="645" t="str">
        <f>IF('FTE Budget'!A23="", "",'FTE Budget'!A23)</f>
        <v/>
      </c>
      <c r="B12" s="651"/>
      <c r="C12" s="644" t="str">
        <f>IF('FTE Budget'!B23="", "",'FTE Budget'!B23)</f>
        <v/>
      </c>
      <c r="D12" s="647">
        <f t="shared" si="0"/>
        <v>0</v>
      </c>
      <c r="E12" s="647" t="str">
        <f t="shared" si="1"/>
        <v xml:space="preserve"> </v>
      </c>
      <c r="F12" s="647" t="str">
        <f t="shared" si="3"/>
        <v xml:space="preserve"> </v>
      </c>
      <c r="G12" s="648">
        <f>'FTE Budget'!V23</f>
        <v>0</v>
      </c>
      <c r="H12" s="649">
        <f>'FTE Budget'!Z23</f>
        <v>0</v>
      </c>
      <c r="I12" s="649">
        <f>'FTE Budget'!AA23</f>
        <v>0</v>
      </c>
      <c r="J12" s="650">
        <f t="shared" si="2"/>
        <v>0</v>
      </c>
      <c r="K12" s="633"/>
      <c r="L12" s="465">
        <f>'FTE Budget'!X23</f>
        <v>0</v>
      </c>
      <c r="M12" s="674" t="s">
        <v>135</v>
      </c>
      <c r="N12"/>
      <c r="O12"/>
      <c r="P12"/>
    </row>
    <row r="13" spans="1:20" ht="28.5" customHeight="1">
      <c r="A13" s="645" t="str">
        <f>IF('FTE Budget'!A24="", "",'FTE Budget'!A24)</f>
        <v/>
      </c>
      <c r="B13" s="651"/>
      <c r="C13" s="644" t="str">
        <f>IF('FTE Budget'!B24="", "",'FTE Budget'!B24)</f>
        <v/>
      </c>
      <c r="D13" s="647">
        <f t="shared" si="0"/>
        <v>0</v>
      </c>
      <c r="E13" s="647" t="str">
        <f t="shared" si="1"/>
        <v xml:space="preserve"> </v>
      </c>
      <c r="F13" s="647" t="str">
        <f t="shared" si="3"/>
        <v xml:space="preserve"> </v>
      </c>
      <c r="G13" s="648">
        <f>'FTE Budget'!V24</f>
        <v>0</v>
      </c>
      <c r="H13" s="649">
        <f>'FTE Budget'!Z24</f>
        <v>0</v>
      </c>
      <c r="I13" s="649">
        <f>'FTE Budget'!AA24</f>
        <v>0</v>
      </c>
      <c r="J13" s="650">
        <f t="shared" si="2"/>
        <v>0</v>
      </c>
      <c r="K13" s="633"/>
      <c r="L13" s="465">
        <f>'FTE Budget'!X24</f>
        <v>0</v>
      </c>
      <c r="M13" s="674" t="s">
        <v>135</v>
      </c>
      <c r="N13"/>
      <c r="O13"/>
      <c r="P13"/>
    </row>
    <row r="14" spans="1:20" ht="28.5" customHeight="1">
      <c r="A14" s="645" t="str">
        <f>IF('FTE Budget'!A25="", "",'FTE Budget'!A25)</f>
        <v/>
      </c>
      <c r="B14" s="651"/>
      <c r="C14" s="644" t="str">
        <f>IF('FTE Budget'!B25="", "",'FTE Budget'!B25)</f>
        <v/>
      </c>
      <c r="D14" s="647">
        <f t="shared" si="0"/>
        <v>0</v>
      </c>
      <c r="E14" s="647" t="str">
        <f t="shared" si="1"/>
        <v xml:space="preserve"> </v>
      </c>
      <c r="F14" s="647" t="str">
        <f t="shared" si="3"/>
        <v xml:space="preserve"> </v>
      </c>
      <c r="G14" s="648">
        <f>'FTE Budget'!V25</f>
        <v>0</v>
      </c>
      <c r="H14" s="649">
        <f>'FTE Budget'!Z25</f>
        <v>0</v>
      </c>
      <c r="I14" s="649">
        <f>'FTE Budget'!AA25</f>
        <v>0</v>
      </c>
      <c r="J14" s="650">
        <f t="shared" si="2"/>
        <v>0</v>
      </c>
      <c r="K14" s="633"/>
      <c r="L14" s="465">
        <f>'FTE Budget'!X25</f>
        <v>0</v>
      </c>
      <c r="M14" s="674" t="s">
        <v>135</v>
      </c>
      <c r="N14"/>
      <c r="O14"/>
      <c r="P14"/>
    </row>
    <row r="15" spans="1:20" ht="28.5" customHeight="1" thickBot="1">
      <c r="A15" s="645" t="str">
        <f>IF('FTE Budget'!A28="", "",'FTE Budget'!A28)</f>
        <v/>
      </c>
      <c r="B15" s="651"/>
      <c r="C15" s="644" t="str">
        <f>IF('FTE Budget'!B28="", "",'FTE Budget'!B28)</f>
        <v/>
      </c>
      <c r="D15" s="647">
        <f t="shared" si="0"/>
        <v>0</v>
      </c>
      <c r="E15" s="647" t="str">
        <f t="shared" si="1"/>
        <v xml:space="preserve"> </v>
      </c>
      <c r="F15" s="647" t="str">
        <f t="shared" si="3"/>
        <v xml:space="preserve"> </v>
      </c>
      <c r="G15" s="648">
        <f>'FTE Budget'!V28</f>
        <v>0</v>
      </c>
      <c r="H15" s="649">
        <f>'FTE Budget'!Z28</f>
        <v>0</v>
      </c>
      <c r="I15" s="649">
        <f>'FTE Budget'!AA28</f>
        <v>0</v>
      </c>
      <c r="J15" s="650">
        <f t="shared" si="2"/>
        <v>0</v>
      </c>
      <c r="K15" s="633"/>
      <c r="L15" s="465">
        <f>'FTE Budget'!X28</f>
        <v>0</v>
      </c>
      <c r="M15" s="674" t="s">
        <v>135</v>
      </c>
      <c r="N15"/>
      <c r="O15"/>
      <c r="P15"/>
    </row>
    <row r="16" spans="1:20" ht="24" customHeight="1" thickTop="1" thickBot="1">
      <c r="A16" s="281"/>
      <c r="B16" s="126"/>
      <c r="C16" s="506" t="s">
        <v>11</v>
      </c>
      <c r="D16" s="127"/>
      <c r="E16" s="127"/>
      <c r="F16" s="126"/>
      <c r="G16" s="128"/>
      <c r="H16" s="352">
        <f>SUM(H8:H15)+SUM('Yr3 Cont.'!H6:H13)</f>
        <v>0</v>
      </c>
      <c r="I16" s="352">
        <f>SUM(I8:I15)+SUM('Yr3 Cont.'!I6:I13)</f>
        <v>0</v>
      </c>
      <c r="J16" s="352">
        <f>SUM(J8:J15)+SUM('Yr3 Cont.'!J6:J13)</f>
        <v>0</v>
      </c>
      <c r="K16" s="634"/>
      <c r="L16"/>
      <c r="M16"/>
    </row>
    <row r="17" spans="1:11" ht="13.5" customHeight="1" thickTop="1">
      <c r="A17" s="135" t="s">
        <v>43</v>
      </c>
      <c r="B17" s="135"/>
      <c r="C17" s="353"/>
      <c r="D17" s="353"/>
      <c r="E17" s="353"/>
      <c r="F17" s="353"/>
      <c r="G17" s="353"/>
      <c r="H17" s="354"/>
      <c r="I17" s="355"/>
      <c r="J17" s="123"/>
      <c r="K17" s="635"/>
    </row>
    <row r="18" spans="1:11" ht="13.5" customHeight="1">
      <c r="A18" s="703" t="str">
        <f>IF('FTE Budget'!A40="", "",'FTE Budget'!A40)</f>
        <v/>
      </c>
      <c r="B18" s="643"/>
      <c r="C18" s="354"/>
      <c r="D18" s="664" t="str">
        <f>IF('FTE Budget'!AB40="", "",'FTE Budget'!AB40)</f>
        <v/>
      </c>
      <c r="E18" s="354"/>
      <c r="F18" s="354"/>
      <c r="G18" s="354"/>
      <c r="H18" s="354"/>
      <c r="I18" s="355"/>
      <c r="J18" s="123"/>
      <c r="K18" s="635"/>
    </row>
    <row r="19" spans="1:11" ht="13.5" customHeight="1">
      <c r="A19" s="702" t="str">
        <f>IF('FTE Budget'!A41="", "",'FTE Budget'!A41)</f>
        <v/>
      </c>
      <c r="B19" s="137"/>
      <c r="C19" s="137" t="s">
        <v>0</v>
      </c>
      <c r="D19" s="665" t="str">
        <f>IF('FTE Budget'!AB41="", "",'FTE Budget'!AB41)</f>
        <v/>
      </c>
      <c r="E19" s="137"/>
      <c r="F19" s="137"/>
      <c r="G19" s="137"/>
      <c r="H19" s="137"/>
      <c r="I19" s="356"/>
      <c r="J19" s="357">
        <f>SUM(D18:D19)</f>
        <v>0</v>
      </c>
      <c r="K19" s="635"/>
    </row>
    <row r="20" spans="1:11" ht="13.5" customHeight="1">
      <c r="A20" s="508" t="s">
        <v>44</v>
      </c>
      <c r="B20" s="135"/>
      <c r="C20" s="129"/>
      <c r="D20" s="130"/>
      <c r="E20" s="130"/>
      <c r="F20" s="129"/>
      <c r="G20" s="129"/>
      <c r="H20" s="129"/>
      <c r="I20" s="131"/>
      <c r="J20" s="132"/>
      <c r="K20" s="635"/>
    </row>
    <row r="21" spans="1:11" ht="13.5" customHeight="1">
      <c r="A21" s="662" t="str">
        <f>IF('FTE Budget'!A46="", "",'FTE Budget'!A46)</f>
        <v/>
      </c>
      <c r="B21" s="359"/>
      <c r="C21" s="359"/>
      <c r="D21" s="664" t="str">
        <f>IF('FTE Budget'!AB46="", "",'FTE Budget'!AB46)</f>
        <v/>
      </c>
      <c r="E21" s="360"/>
      <c r="F21" s="359" t="s">
        <v>12</v>
      </c>
      <c r="G21" s="359"/>
      <c r="H21" s="359"/>
      <c r="I21" s="361"/>
      <c r="J21" s="133"/>
      <c r="K21" s="635"/>
    </row>
    <row r="22" spans="1:11" ht="13.5" customHeight="1">
      <c r="A22" s="663" t="str">
        <f>IF('FTE Budget'!A47="", "",'FTE Budget'!A47)</f>
        <v/>
      </c>
      <c r="B22" s="137"/>
      <c r="C22" s="137"/>
      <c r="D22" s="665" t="str">
        <f>IF('FTE Budget'!AB47="", "",'FTE Budget'!AB47)</f>
        <v/>
      </c>
      <c r="E22" s="136"/>
      <c r="F22" s="137" t="s">
        <v>0</v>
      </c>
      <c r="G22" s="137"/>
      <c r="H22" s="137"/>
      <c r="I22" s="356"/>
      <c r="J22" s="362">
        <f>SUM(D21:D22)</f>
        <v>0</v>
      </c>
      <c r="K22" s="635"/>
    </row>
    <row r="23" spans="1:11" ht="13.5" customHeight="1">
      <c r="A23" s="511" t="s">
        <v>45</v>
      </c>
      <c r="B23" s="124"/>
      <c r="C23" s="363"/>
      <c r="D23" s="364"/>
      <c r="E23" s="364"/>
      <c r="F23" s="363"/>
      <c r="G23" s="363"/>
      <c r="H23" s="363"/>
      <c r="I23" s="365"/>
      <c r="J23" s="123"/>
      <c r="K23" s="635"/>
    </row>
    <row r="24" spans="1:11" ht="13.5" customHeight="1">
      <c r="A24" s="662" t="str">
        <f>IF('FTE Budget'!A52="", "",'FTE Budget'!A52)</f>
        <v/>
      </c>
      <c r="B24" s="363"/>
      <c r="C24" s="363"/>
      <c r="D24" s="664" t="str">
        <f>IF('FTE Budget'!AB52="", "",'FTE Budget'!AB52)</f>
        <v/>
      </c>
      <c r="E24" s="364"/>
      <c r="F24" s="363" t="s">
        <v>0</v>
      </c>
      <c r="G24" s="363"/>
      <c r="H24" s="363"/>
      <c r="I24" s="366"/>
      <c r="J24" s="123"/>
      <c r="K24" s="635"/>
    </row>
    <row r="25" spans="1:11" ht="13.5" customHeight="1">
      <c r="A25" s="666" t="str">
        <f>IF('FTE Budget'!A53="", "",'FTE Budget'!A53)</f>
        <v/>
      </c>
      <c r="B25" s="363"/>
      <c r="C25" s="363"/>
      <c r="D25" s="667" t="str">
        <f>IF('FTE Budget'!AB53="", "",'FTE Budget'!AB53)</f>
        <v/>
      </c>
      <c r="E25" s="364"/>
      <c r="F25" s="363" t="s">
        <v>0</v>
      </c>
      <c r="G25" s="363"/>
      <c r="H25" s="363"/>
      <c r="I25" s="366"/>
      <c r="J25" s="123"/>
      <c r="K25" s="635"/>
    </row>
    <row r="26" spans="1:11" ht="13.5" customHeight="1">
      <c r="A26" s="663" t="str">
        <f>IF('FTE Budget'!A54="", "",'FTE Budget'!A54)</f>
        <v/>
      </c>
      <c r="B26" s="137"/>
      <c r="C26" s="137"/>
      <c r="D26" s="665" t="str">
        <f>IF('FTE Budget'!AB54="", "",'FTE Budget'!AB54)</f>
        <v/>
      </c>
      <c r="E26" s="136"/>
      <c r="F26" s="137" t="s">
        <v>0</v>
      </c>
      <c r="G26" s="137"/>
      <c r="H26" s="137"/>
      <c r="I26" s="367"/>
      <c r="J26" s="362">
        <f>SUM(D24:D26)</f>
        <v>0</v>
      </c>
      <c r="K26" s="635"/>
    </row>
    <row r="27" spans="1:11" ht="13.5" customHeight="1">
      <c r="A27" s="513" t="s">
        <v>85</v>
      </c>
      <c r="B27" s="124"/>
      <c r="C27" s="368"/>
      <c r="D27" s="368"/>
      <c r="E27" s="368"/>
      <c r="F27" s="368"/>
      <c r="G27" s="368"/>
      <c r="H27" s="368"/>
      <c r="I27" s="359"/>
      <c r="J27" s="132"/>
      <c r="K27" s="635"/>
    </row>
    <row r="28" spans="1:11" ht="13.5" customHeight="1">
      <c r="A28" s="662" t="str">
        <f>IF('FTE Budget'!A59="", "",'FTE Budget'!A59)</f>
        <v/>
      </c>
      <c r="B28" s="124"/>
      <c r="C28" s="368"/>
      <c r="D28" s="664" t="str">
        <f>IF('FTE Budget'!AB59="", "",'FTE Budget'!AB59)</f>
        <v/>
      </c>
      <c r="E28" s="368"/>
      <c r="F28" s="368"/>
      <c r="G28" s="368"/>
      <c r="H28" s="368"/>
      <c r="I28" s="359"/>
      <c r="J28" s="133"/>
      <c r="K28" s="635"/>
    </row>
    <row r="29" spans="1:11" ht="13.5" customHeight="1">
      <c r="A29" s="668" t="str">
        <f>IF('FTE Budget'!A60="", "",'FTE Budget'!A60)</f>
        <v/>
      </c>
      <c r="B29" s="124"/>
      <c r="C29" s="368"/>
      <c r="D29" s="669" t="str">
        <f>IF('FTE Budget'!AB60="", "",'FTE Budget'!AB60)</f>
        <v/>
      </c>
      <c r="E29" s="368"/>
      <c r="F29" s="368"/>
      <c r="G29" s="368"/>
      <c r="H29" s="368"/>
      <c r="I29" s="359"/>
      <c r="J29" s="133"/>
      <c r="K29" s="635"/>
    </row>
    <row r="30" spans="1:11" ht="13.5" customHeight="1">
      <c r="A30" s="663" t="str">
        <f>IF('FTE Budget'!A61="", "",'FTE Budget'!A61)</f>
        <v/>
      </c>
      <c r="B30" s="137"/>
      <c r="C30" s="137"/>
      <c r="D30" s="670" t="str">
        <f>IF('FTE Budget'!AB61="", "",'FTE Budget'!AB61)</f>
        <v/>
      </c>
      <c r="E30" s="137"/>
      <c r="F30" s="137"/>
      <c r="G30" s="137"/>
      <c r="H30" s="137"/>
      <c r="I30" s="356"/>
      <c r="J30" s="362">
        <f>SUM(D28:D30)</f>
        <v>0</v>
      </c>
      <c r="K30" s="635"/>
    </row>
    <row r="31" spans="1:11" ht="13.5" customHeight="1">
      <c r="A31" s="591" t="s">
        <v>213</v>
      </c>
      <c r="B31" s="592"/>
      <c r="C31" s="138"/>
      <c r="D31" s="134"/>
      <c r="E31" s="134"/>
      <c r="F31" s="134" t="s">
        <v>0</v>
      </c>
      <c r="G31" s="134"/>
      <c r="H31" s="134"/>
      <c r="I31" s="369"/>
      <c r="J31" s="370">
        <f>'FTE Budget'!AB66</f>
        <v>0</v>
      </c>
      <c r="K31" s="635"/>
    </row>
    <row r="32" spans="1:11" ht="13.5" customHeight="1">
      <c r="A32" s="591" t="s">
        <v>214</v>
      </c>
      <c r="B32" s="592"/>
      <c r="C32" s="138"/>
      <c r="D32" s="134"/>
      <c r="E32" s="134"/>
      <c r="F32" s="134" t="s">
        <v>0</v>
      </c>
      <c r="G32" s="134"/>
      <c r="H32" s="134"/>
      <c r="I32" s="369"/>
      <c r="J32" s="370">
        <f>'FTE Budget'!AB67</f>
        <v>0</v>
      </c>
      <c r="K32" s="635"/>
    </row>
    <row r="33" spans="1:11" ht="13.5" customHeight="1">
      <c r="A33" s="508" t="s">
        <v>46</v>
      </c>
      <c r="B33" s="135"/>
      <c r="C33" s="135"/>
      <c r="D33" s="135"/>
      <c r="E33" s="135"/>
      <c r="F33" s="129"/>
      <c r="G33" s="129"/>
      <c r="H33" s="129"/>
      <c r="I33" s="131"/>
      <c r="J33" s="123"/>
      <c r="K33" s="635"/>
    </row>
    <row r="34" spans="1:11" ht="13.5" customHeight="1">
      <c r="A34" s="510"/>
      <c r="B34" s="136"/>
      <c r="C34" s="137"/>
      <c r="D34" s="137"/>
      <c r="E34" s="137"/>
      <c r="F34" s="371" t="s">
        <v>0</v>
      </c>
      <c r="G34" s="137"/>
      <c r="H34" s="137"/>
      <c r="I34" s="356"/>
      <c r="J34" s="362">
        <f>SUM(A33:I34)</f>
        <v>0</v>
      </c>
      <c r="K34" s="635"/>
    </row>
    <row r="35" spans="1:11" ht="13.5" customHeight="1">
      <c r="A35" s="508" t="s">
        <v>47</v>
      </c>
      <c r="B35" s="135"/>
      <c r="C35" s="135"/>
      <c r="D35" s="129"/>
      <c r="E35" s="129"/>
      <c r="F35" s="129"/>
      <c r="G35" s="129"/>
      <c r="H35" s="129"/>
      <c r="I35" s="131"/>
      <c r="J35" s="123"/>
      <c r="K35" s="635"/>
    </row>
    <row r="36" spans="1:11" ht="13.5" customHeight="1">
      <c r="A36" s="662" t="str">
        <f>IF('FTE Budget'!A72="", "",'FTE Budget'!A72)</f>
        <v/>
      </c>
      <c r="B36" s="359"/>
      <c r="C36" s="359"/>
      <c r="D36" s="664" t="str">
        <f>IF('FTE Budget'!AB72="", "",'FTE Budget'!AB72)</f>
        <v/>
      </c>
      <c r="E36" s="359"/>
      <c r="F36" s="359"/>
      <c r="G36" s="359"/>
      <c r="H36" s="359"/>
      <c r="I36" s="361"/>
      <c r="J36" s="123"/>
      <c r="K36" s="635"/>
    </row>
    <row r="37" spans="1:11" ht="13.5" customHeight="1">
      <c r="A37" s="671" t="str">
        <f>IF('FTE Budget'!A73="", "",'FTE Budget'!A73)</f>
        <v/>
      </c>
      <c r="B37" s="359"/>
      <c r="C37" s="359"/>
      <c r="D37" s="673" t="str">
        <f>IF('FTE Budget'!AB73="", "",'FTE Budget'!AB73)</f>
        <v/>
      </c>
      <c r="E37" s="359"/>
      <c r="F37" s="359"/>
      <c r="G37" s="359"/>
      <c r="H37" s="359"/>
      <c r="I37" s="361"/>
      <c r="J37" s="123"/>
      <c r="K37" s="635"/>
    </row>
    <row r="38" spans="1:11" ht="13.5" customHeight="1">
      <c r="A38" s="671" t="str">
        <f>IF('FTE Budget'!A74="", "",'FTE Budget'!A74)</f>
        <v/>
      </c>
      <c r="B38" s="359"/>
      <c r="C38" s="359"/>
      <c r="D38" s="673" t="str">
        <f>IF('FTE Budget'!AB74="", "",'FTE Budget'!AB74)</f>
        <v/>
      </c>
      <c r="E38" s="359"/>
      <c r="F38" s="359"/>
      <c r="G38" s="359"/>
      <c r="H38" s="359"/>
      <c r="I38" s="361"/>
      <c r="J38" s="123"/>
      <c r="K38" s="635"/>
    </row>
    <row r="39" spans="1:11" ht="13.5" customHeight="1">
      <c r="A39" s="671" t="str">
        <f>IF('FTE Budget'!A75="", "",'FTE Budget'!A75)</f>
        <v/>
      </c>
      <c r="B39" s="359"/>
      <c r="C39" s="359"/>
      <c r="D39" s="673" t="str">
        <f>IF('FTE Budget'!AB75="", "",'FTE Budget'!AB75)</f>
        <v/>
      </c>
      <c r="E39" s="359"/>
      <c r="F39" s="359"/>
      <c r="G39" s="359"/>
      <c r="H39" s="359"/>
      <c r="I39" s="361"/>
      <c r="J39" s="123"/>
      <c r="K39" s="635"/>
    </row>
    <row r="40" spans="1:11" ht="13.5" customHeight="1">
      <c r="A40" s="672" t="str">
        <f>IF('FTE Budget'!A76="", "",'FTE Budget'!A76)</f>
        <v/>
      </c>
      <c r="B40" s="137"/>
      <c r="C40" s="137"/>
      <c r="D40" s="670" t="str">
        <f>IF('FTE Budget'!AB76="", "",'FTE Budget'!AB76)</f>
        <v/>
      </c>
      <c r="E40" s="137"/>
      <c r="F40" s="137"/>
      <c r="G40" s="137"/>
      <c r="H40" s="137"/>
      <c r="I40" s="356"/>
      <c r="J40" s="362">
        <f>SUM(D36:D40)</f>
        <v>0</v>
      </c>
      <c r="K40" s="635"/>
    </row>
    <row r="41" spans="1:11" ht="19.5" customHeight="1" thickBot="1">
      <c r="A41" s="517" t="s">
        <v>114</v>
      </c>
      <c r="F41" s="507"/>
      <c r="I41" s="518" t="s">
        <v>115</v>
      </c>
      <c r="J41" s="597">
        <f>'FTE Budget'!AB81+'FTE Budget'!AB83</f>
        <v>0</v>
      </c>
      <c r="K41" s="636"/>
    </row>
    <row r="42" spans="1:11" ht="23.25" customHeight="1" thickTop="1" thickBot="1">
      <c r="A42" s="151" t="s">
        <v>117</v>
      </c>
      <c r="B42" s="140"/>
      <c r="C42" s="138"/>
      <c r="D42" s="138"/>
      <c r="E42" s="138"/>
      <c r="F42" s="138"/>
      <c r="G42" s="138"/>
      <c r="H42" s="138"/>
      <c r="I42" s="139"/>
      <c r="J42" s="372">
        <f>J16+J19+J22+J26+J30+J31+J32+J34+J40+J41</f>
        <v>0</v>
      </c>
      <c r="K42" s="637"/>
    </row>
    <row r="43" spans="1:11" ht="19.5" customHeight="1" thickTop="1" thickBot="1">
      <c r="A43" s="517" t="s">
        <v>114</v>
      </c>
      <c r="F43" s="507"/>
      <c r="G43" s="373"/>
      <c r="H43" s="373"/>
      <c r="I43" s="519" t="s">
        <v>161</v>
      </c>
      <c r="J43" s="374">
        <f>'FTE Budget'!AB82+'FTE Budget'!AB84</f>
        <v>0</v>
      </c>
      <c r="K43" s="638"/>
    </row>
    <row r="44" spans="1:11" ht="21.75" customHeight="1" thickTop="1" thickBot="1">
      <c r="A44" s="150" t="s">
        <v>116</v>
      </c>
      <c r="B44" s="144"/>
      <c r="C44" s="145"/>
      <c r="D44" s="145"/>
      <c r="E44" s="145"/>
      <c r="F44" s="146"/>
      <c r="G44" s="146"/>
      <c r="H44" s="146"/>
      <c r="I44" s="147"/>
      <c r="J44" s="375">
        <f>SUM(J42:J43)</f>
        <v>0</v>
      </c>
      <c r="K44" s="639"/>
    </row>
    <row r="45" spans="1:11" ht="14.25">
      <c r="A45" s="152" t="s">
        <v>296</v>
      </c>
      <c r="B45" s="122"/>
      <c r="C45" s="122"/>
      <c r="D45" s="153" t="s">
        <v>163</v>
      </c>
      <c r="G45" s="376"/>
      <c r="H45" s="122"/>
      <c r="I45" s="122"/>
      <c r="J45" s="691" t="s">
        <v>297</v>
      </c>
      <c r="K45" s="640"/>
    </row>
    <row r="46" spans="1:11" ht="14.25">
      <c r="A46" s="152"/>
      <c r="B46" s="122"/>
      <c r="C46" s="122"/>
      <c r="D46" s="153"/>
      <c r="E46" s="521" t="s">
        <v>164</v>
      </c>
      <c r="F46" s="149"/>
      <c r="G46" s="376"/>
      <c r="H46" s="122"/>
      <c r="I46" s="122"/>
      <c r="J46" s="148" t="s">
        <v>23</v>
      </c>
      <c r="K46" s="640"/>
    </row>
    <row r="47" spans="1:11">
      <c r="A47" s="154"/>
      <c r="B47" s="8"/>
      <c r="C47" s="8"/>
      <c r="D47" s="8"/>
      <c r="E47" s="8"/>
      <c r="F47" s="8"/>
      <c r="G47" s="8"/>
      <c r="H47" s="8"/>
      <c r="I47" s="8"/>
      <c r="J47" s="8"/>
      <c r="K47" s="641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641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641"/>
    </row>
  </sheetData>
  <mergeCells count="1">
    <mergeCell ref="I2:J2"/>
  </mergeCells>
  <phoneticPr fontId="0" type="noConversion"/>
  <dataValidations count="3">
    <dataValidation type="decimal" allowBlank="1" showInputMessage="1" showErrorMessage="1" sqref="D8:F15">
      <formula1>0</formula1>
      <formula2>12</formula2>
    </dataValidation>
    <dataValidation type="list" allowBlank="1" showInputMessage="1" showErrorMessage="1" sqref="M16">
      <formula1>$S$6:$U$6</formula1>
    </dataValidation>
    <dataValidation type="list" allowBlank="1" showInputMessage="1" showErrorMessage="1" sqref="M8:M15">
      <formula1>$N$7:$P$7</formula1>
    </dataValidation>
  </dataValidations>
  <printOptions gridLinesSet="0"/>
  <pageMargins left="0.5" right="0.5" top="0.5" bottom="0.5" header="0" footer="0"/>
  <pageSetup scale="85" fitToHeight="0" orientation="portrait" horizontalDpi="4294967292" verticalDpi="4294967292" r:id="rId1"/>
  <headerFooter alignWithMargins="0"/>
  <ignoredErrors>
    <ignoredError sqref="A8:J16 A18:E40 G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103</vt:i4>
      </vt:variant>
    </vt:vector>
  </HeadingPairs>
  <TitlesOfParts>
    <vt:vector size="125" baseType="lpstr">
      <vt:lpstr>FTE Budget</vt:lpstr>
      <vt:lpstr>Travel</vt:lpstr>
      <vt:lpstr>IDC Calc</vt:lpstr>
      <vt:lpstr>FACE</vt:lpstr>
      <vt:lpstr>Yr1</vt:lpstr>
      <vt:lpstr>Yr1 Cont.</vt:lpstr>
      <vt:lpstr>Yr2</vt:lpstr>
      <vt:lpstr>Yr2 Cont.</vt:lpstr>
      <vt:lpstr>Yr3</vt:lpstr>
      <vt:lpstr>Yr3 Cont.</vt:lpstr>
      <vt:lpstr>Yr4</vt:lpstr>
      <vt:lpstr>Yr4 Cont.</vt:lpstr>
      <vt:lpstr>Yr5</vt:lpstr>
      <vt:lpstr>Yr5 Cont.</vt:lpstr>
      <vt:lpstr>ENTRBUD</vt:lpstr>
      <vt:lpstr>SubA Yr1</vt:lpstr>
      <vt:lpstr>SubA 5Yr</vt:lpstr>
      <vt:lpstr>SubB Yr1</vt:lpstr>
      <vt:lpstr>SubB 5Yr</vt:lpstr>
      <vt:lpstr>CHKLST</vt:lpstr>
      <vt:lpstr>EPM Main Load</vt:lpstr>
      <vt:lpstr>hList</vt:lpstr>
      <vt:lpstr>CombDirectTotal</vt:lpstr>
      <vt:lpstr>DCRI_Employee</vt:lpstr>
      <vt:lpstr>DCRI_RES</vt:lpstr>
      <vt:lpstr>'SubA Yr1'!effort</vt:lpstr>
      <vt:lpstr>'SubB Yr1'!effort</vt:lpstr>
      <vt:lpstr>'Yr1'!effort</vt:lpstr>
      <vt:lpstr>'Yr2'!effort</vt:lpstr>
      <vt:lpstr>'Yr3'!effort</vt:lpstr>
      <vt:lpstr>'Yr4'!effort</vt:lpstr>
      <vt:lpstr>'Yr5'!effort</vt:lpstr>
      <vt:lpstr>'Yr2'!FirstAltTotal</vt:lpstr>
      <vt:lpstr>'Yr3'!FirstAltTotal</vt:lpstr>
      <vt:lpstr>'Yr4'!FirstAltTotal</vt:lpstr>
      <vt:lpstr>'Yr5'!FirstAltTotal</vt:lpstr>
      <vt:lpstr>FirstAltTotal</vt:lpstr>
      <vt:lpstr>'Yr2'!FirstConsultTotal</vt:lpstr>
      <vt:lpstr>'Yr3'!FirstConsultTotal</vt:lpstr>
      <vt:lpstr>'Yr4'!FirstConsultTotal</vt:lpstr>
      <vt:lpstr>'Yr5'!FirstConsultTotal</vt:lpstr>
      <vt:lpstr>FirstConsultTotal</vt:lpstr>
      <vt:lpstr>'Yr2'!FirstEquipTotal</vt:lpstr>
      <vt:lpstr>'Yr3'!FirstEquipTotal</vt:lpstr>
      <vt:lpstr>'Yr4'!FirstEquipTotal</vt:lpstr>
      <vt:lpstr>'Yr5'!FirstEquipTotal</vt:lpstr>
      <vt:lpstr>FirstEquipTotal</vt:lpstr>
      <vt:lpstr>CHKLST!FirstIndirect</vt:lpstr>
      <vt:lpstr>'Yr2'!FirstInptTotal</vt:lpstr>
      <vt:lpstr>'Yr3'!FirstInptTotal</vt:lpstr>
      <vt:lpstr>'Yr4'!FirstInptTotal</vt:lpstr>
      <vt:lpstr>'Yr5'!FirstInptTotal</vt:lpstr>
      <vt:lpstr>FirstInptTotal</vt:lpstr>
      <vt:lpstr>'Yr2'!FirstOtrTotal</vt:lpstr>
      <vt:lpstr>'Yr3'!FirstOtrTotal</vt:lpstr>
      <vt:lpstr>'Yr4'!FirstOtrTotal</vt:lpstr>
      <vt:lpstr>'Yr5'!FirstOtrTotal</vt:lpstr>
      <vt:lpstr>FirstOtrTotal</vt:lpstr>
      <vt:lpstr>'Yr2'!FirstOutptTotal</vt:lpstr>
      <vt:lpstr>'Yr3'!FirstOutptTotal</vt:lpstr>
      <vt:lpstr>'Yr4'!FirstOutptTotal</vt:lpstr>
      <vt:lpstr>'Yr5'!FirstOutptTotal</vt:lpstr>
      <vt:lpstr>FirstOutptTotal</vt:lpstr>
      <vt:lpstr>'Yr2'!FirstPersonTotal</vt:lpstr>
      <vt:lpstr>'Yr3'!FirstPersonTotal</vt:lpstr>
      <vt:lpstr>'Yr4'!FirstPersonTotal</vt:lpstr>
      <vt:lpstr>'Yr5'!FirstPersonTotal</vt:lpstr>
      <vt:lpstr>FirstPersonTotal</vt:lpstr>
      <vt:lpstr>'Yr2'!FirstSubcIDC</vt:lpstr>
      <vt:lpstr>'Yr3'!FirstSubcIDC</vt:lpstr>
      <vt:lpstr>'Yr4'!FirstSubcIDC</vt:lpstr>
      <vt:lpstr>'Yr5'!FirstSubcIDC</vt:lpstr>
      <vt:lpstr>FirstSubcIDC</vt:lpstr>
      <vt:lpstr>'Yr2'!FirstSubtotal</vt:lpstr>
      <vt:lpstr>'Yr3'!FirstSubtotal</vt:lpstr>
      <vt:lpstr>'Yr4'!FirstSubtotal</vt:lpstr>
      <vt:lpstr>'Yr5'!FirstSubtotal</vt:lpstr>
      <vt:lpstr>FirstSubtotal</vt:lpstr>
      <vt:lpstr>'Yr2'!FirstSupplTotal</vt:lpstr>
      <vt:lpstr>'Yr3'!FirstSupplTotal</vt:lpstr>
      <vt:lpstr>'Yr4'!FirstSupplTotal</vt:lpstr>
      <vt:lpstr>'Yr5'!FirstSupplTotal</vt:lpstr>
      <vt:lpstr>FirstSupplTotal</vt:lpstr>
      <vt:lpstr>'Yr2'!FirstTotalDirect</vt:lpstr>
      <vt:lpstr>'Yr3'!FirstTotalDirect</vt:lpstr>
      <vt:lpstr>'Yr4'!FirstTotalDirect</vt:lpstr>
      <vt:lpstr>'Yr5'!FirstTotalDirect</vt:lpstr>
      <vt:lpstr>FirstTotalDirect</vt:lpstr>
      <vt:lpstr>'Yr2'!FirstTravTotal</vt:lpstr>
      <vt:lpstr>'Yr3'!FirstTravTotal</vt:lpstr>
      <vt:lpstr>'Yr4'!FirstTravTotal</vt:lpstr>
      <vt:lpstr>'Yr5'!FirstTravTotal</vt:lpstr>
      <vt:lpstr>FirstTravTotal</vt:lpstr>
      <vt:lpstr>'SubA Yr1'!mnths</vt:lpstr>
      <vt:lpstr>'SubB Yr1'!mnths</vt:lpstr>
      <vt:lpstr>'Yr1'!mnths</vt:lpstr>
      <vt:lpstr>'Yr2'!mnths</vt:lpstr>
      <vt:lpstr>'Yr3'!mnths</vt:lpstr>
      <vt:lpstr>'Yr4'!mnths</vt:lpstr>
      <vt:lpstr>'Yr5'!mnths</vt:lpstr>
      <vt:lpstr>CHKLST!Print_Area</vt:lpstr>
      <vt:lpstr>ENTRBUD!Print_Area</vt:lpstr>
      <vt:lpstr>FACE!Print_Area</vt:lpstr>
      <vt:lpstr>'SubA 5Yr'!Print_Area</vt:lpstr>
      <vt:lpstr>'SubA Yr1'!Print_Area</vt:lpstr>
      <vt:lpstr>'SubB 5Yr'!Print_Area</vt:lpstr>
      <vt:lpstr>'SubB Yr1'!Print_Area</vt:lpstr>
      <vt:lpstr>'Yr1'!Print_Area</vt:lpstr>
      <vt:lpstr>'Yr1 Cont.'!Print_Area</vt:lpstr>
      <vt:lpstr>'Yr2'!Print_Area</vt:lpstr>
      <vt:lpstr>'Yr2 Cont.'!Print_Area</vt:lpstr>
      <vt:lpstr>'Yr3'!Print_Area</vt:lpstr>
      <vt:lpstr>'Yr3 Cont.'!Print_Area</vt:lpstr>
      <vt:lpstr>'Yr4'!Print_Area</vt:lpstr>
      <vt:lpstr>'Yr4 Cont.'!Print_Area</vt:lpstr>
      <vt:lpstr>'Yr5'!Print_Area</vt:lpstr>
      <vt:lpstr>'Yr5 Cont.'!Print_Area</vt:lpstr>
      <vt:lpstr>Print_Area_MI</vt:lpstr>
      <vt:lpstr>'SubA Yr1'!sdate</vt:lpstr>
      <vt:lpstr>'SubB Yr1'!sdate</vt:lpstr>
      <vt:lpstr>'Yr1'!sdate</vt:lpstr>
      <vt:lpstr>'Yr2'!sdate</vt:lpstr>
      <vt:lpstr>'Yr3'!sdate</vt:lpstr>
      <vt:lpstr>'Yr4'!sdate</vt:lpstr>
      <vt:lpstr>'Yr5'!sdate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PHS39895</dc:title>
  <dc:subject>NIH PHS398 FORMS</dc:subject>
  <dc:creator>David Hom</dc:creator>
  <cp:lastModifiedBy>Taylor Nguyen</cp:lastModifiedBy>
  <cp:lastPrinted>2015-03-23T18:25:47Z</cp:lastPrinted>
  <dcterms:created xsi:type="dcterms:W3CDTF">1998-07-16T13:25:26Z</dcterms:created>
  <dcterms:modified xsi:type="dcterms:W3CDTF">2015-10-23T13:35:52Z</dcterms:modified>
</cp:coreProperties>
</file>